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480" windowHeight="11190" activeTab="0"/>
  </bookViews>
  <sheets>
    <sheet name="План-гр.Версия 9 от 08.12.2021" sheetId="1" r:id="rId1"/>
  </sheets>
  <definedNames>
    <definedName name="JR_PAGE_ANCHOR_0_1">'План-гр.Версия 9 от 08.12.2021'!$A$1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J18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на 2021г</t>
        </r>
      </text>
    </comment>
    <comment ref="K19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на 2022г</t>
        </r>
      </text>
    </comment>
    <comment ref="L19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на 2023г</t>
        </r>
      </text>
    </comment>
  </commentList>
</comments>
</file>

<file path=xl/sharedStrings.xml><?xml version="1.0" encoding="utf-8"?>
<sst xmlns="http://schemas.openxmlformats.org/spreadsheetml/2006/main" count="140" uniqueCount="86">
  <si>
    <t>ПЛАН-ГРАФИК</t>
  </si>
  <si>
    <t>1. Информация о заказчике:</t>
  </si>
  <si>
    <t>Коды</t>
  </si>
  <si>
    <t>Полное наименование</t>
  </si>
  <si>
    <t>АДМИНИСТРАЦИЯ ЖИЛИНСКОГО СЕЛЬСОВЕТА ПЕРВОМАЙСКОГО РАЙОНА АЛТАЙСКОГО КРАЯ</t>
  </si>
  <si>
    <t>ИНН</t>
  </si>
  <si>
    <t>2263005355</t>
  </si>
  <si>
    <t>КПП</t>
  </si>
  <si>
    <t>226301001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</si>
  <si>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</si>
  <si>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</si>
  <si>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</si>
  <si>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</si>
  <si>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</si>
  <si>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</si>
  <si>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</si>
  <si>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</si>
  <si>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</si>
  <si>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658071, Алтайский край, Первомайский р-н, Жилино с, УЛ ЛЕНИНА, 29, 7-38532-97372, jilino.perv@mail.ru</t>
  </si>
  <si>
    <t>по ОКТМО</t>
  </si>
  <si>
    <t>01632425101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</si>
  <si>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</si>
  <si>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</si>
  <si>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</si>
  <si>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</si>
  <si>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</si>
  <si>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</si>
  <si>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</si>
  <si>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</si>
  <si>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</si>
  <si>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</si>
  <si>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</si>
  <si>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</si>
  <si>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</si>
  <si>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</si>
  <si>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</si>
  <si>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</si>
  <si>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</si>
  <si>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</si>
  <si>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</si>
  <si>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</si>
  <si>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</si>
  <si>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</si>
  <si>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</si>
  <si>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</si>
  <si>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</si>
  <si>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</si>
  <si>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</si>
  <si>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</si>
  <si>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</si>
  <si>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</si>
  <si>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</si>
  <si>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</si>
  <si>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</si>
  <si>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</si>
  <si>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</si>
  <si>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</si>
  <si>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</si>
  <si>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Всего для осуществления закупок</t>
  </si>
  <si>
    <t>Исполнитель:</t>
  </si>
  <si>
    <t>в том числе по коду бюджетной классификации 303 0503 9290018080 244</t>
  </si>
  <si>
    <t>в том числе по коду бюджетной классификации 303 0505 9290018080 244</t>
  </si>
  <si>
    <t>в том числе по коду бюджетной классификации 303 0203 0140051180 244</t>
  </si>
  <si>
    <t>в том числе по коду бюджетной классификации 303 0113 9990014710 244</t>
  </si>
  <si>
    <t>в том числе по коду бюджетной классификации 303 0113 0250010810 244</t>
  </si>
  <si>
    <t>в том числе по коду бюджетной классификации 303 0103 0120010110 244</t>
  </si>
  <si>
    <t>в том числе по коду бюджетной классификации 303 0310 9340060200 244</t>
  </si>
  <si>
    <t>в том числе по коду бюджетной классификации 303 0104 0120010110 244</t>
  </si>
  <si>
    <t>контрактный управляющий Рогова С.П.</t>
  </si>
  <si>
    <t>Рягузов И.П.</t>
  </si>
  <si>
    <t>закупок товаров, работ, услуг на 2021 финансовый год</t>
  </si>
  <si>
    <t>и на плановый период 2022 и 2023 годов</t>
  </si>
  <si>
    <t>2. Информация о закупках товаров, работ, услуг на 2021 финансовый год и на плановый период 2022 и 2023 годов:</t>
  </si>
  <si>
    <t>Товары, работы или услуги на сумму, не превышающую 600 тыс. руб. (п. 4 ч. 1 ст. 93 Федерального закона № 44-ФЗ)</t>
  </si>
  <si>
    <t>213226300535522630100100010000000244</t>
  </si>
  <si>
    <t>213226300535522630100100020000000247</t>
  </si>
  <si>
    <t>в том числе по коду бюджетной классификации 303 0104 0120010110 247</t>
  </si>
  <si>
    <t>в том числе по коду бюджетной классификации 303 0310 9340060200 247</t>
  </si>
  <si>
    <t>в том числе по коду бюджетной классификации 303 0502 9290018030 247</t>
  </si>
  <si>
    <t>в том числе по коду бюджетной классификации 303 0409 9120067270 244</t>
  </si>
  <si>
    <t>Глава сельсовета</t>
  </si>
  <si>
    <t>в том числе по коду бюджетной классификации 303 0801 9020016510 244</t>
  </si>
  <si>
    <t>в том числе по коду бюджетной классификации 303 0801 9020016510 245</t>
  </si>
  <si>
    <t>213226300535522630100100030000000245</t>
  </si>
  <si>
    <t>в том числе по коду бюджетной классификации 303 0412 2300060990 244</t>
  </si>
  <si>
    <t>Версия 9 от 08.12.2021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</si>
</sst>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vertical="top" wrapText="1"/>
      <protection/>
    </xf>
    <xf numFmtId="0" fontId="6" fillId="33" borderId="13" xfId="0" applyNumberFormat="1" applyFont="1" applyFill="1" applyBorder="1" applyAlignment="1" applyProtection="1">
      <alignment vertical="top" wrapText="1"/>
      <protection locked="0"/>
    </xf>
    <xf numFmtId="0" fontId="6" fillId="33" borderId="11" xfId="0" applyNumberFormat="1" applyFont="1" applyFill="1" applyBorder="1" applyAlignment="1" applyProtection="1">
      <alignment vertical="top" wrapText="1"/>
      <protection/>
    </xf>
    <xf numFmtId="49" fontId="4" fillId="33" borderId="12" xfId="0" applyNumberFormat="1" applyFont="1" applyFill="1" applyBorder="1" applyAlignment="1" applyProtection="1">
      <alignment vertical="top" wrapText="1"/>
      <protection/>
    </xf>
    <xf numFmtId="0" fontId="4" fillId="33" borderId="13" xfId="0" applyNumberFormat="1" applyFont="1" applyFill="1" applyBorder="1" applyAlignment="1" applyProtection="1">
      <alignment vertical="top" wrapText="1"/>
      <protection locked="0"/>
    </xf>
    <xf numFmtId="0" fontId="4" fillId="33" borderId="14" xfId="0" applyNumberFormat="1" applyFont="1" applyFill="1" applyBorder="1" applyAlignment="1" applyProtection="1">
      <alignment vertical="top" wrapText="1"/>
      <protection locked="0"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2" fontId="4" fillId="34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>
      <alignment/>
    </xf>
    <xf numFmtId="44" fontId="0" fillId="0" borderId="0" xfId="42" applyFont="1" applyAlignment="1">
      <alignment/>
    </xf>
    <xf numFmtId="0" fontId="7" fillId="33" borderId="11" xfId="0" applyNumberFormat="1" applyFont="1" applyFill="1" applyBorder="1" applyAlignment="1" applyProtection="1">
      <alignment horizontal="center" vertical="top" wrapText="1"/>
      <protection locked="0"/>
    </xf>
    <xf numFmtId="2" fontId="4" fillId="34" borderId="11" xfId="0" applyNumberFormat="1" applyFont="1" applyFill="1" applyBorder="1" applyAlignment="1" applyProtection="1">
      <alignment horizontal="center" vertical="top" wrapText="1"/>
      <protection/>
    </xf>
    <xf numFmtId="2" fontId="4" fillId="34" borderId="15" xfId="0" applyNumberFormat="1" applyFont="1" applyFill="1" applyBorder="1" applyAlignment="1" applyProtection="1">
      <alignment horizontal="center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164" fontId="4" fillId="34" borderId="16" xfId="42" applyNumberFormat="1" applyFont="1" applyFill="1" applyBorder="1" applyAlignment="1" applyProtection="1">
      <alignment horizontal="center" vertical="center" wrapText="1"/>
      <protection/>
    </xf>
    <xf numFmtId="44" fontId="4" fillId="34" borderId="16" xfId="42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top" wrapText="1"/>
      <protection/>
    </xf>
    <xf numFmtId="49" fontId="4" fillId="33" borderId="13" xfId="0" applyNumberFormat="1" applyFont="1" applyFill="1" applyBorder="1" applyAlignment="1" applyProtection="1">
      <alignment horizontal="center" vertical="top" wrapText="1"/>
      <protection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7" xfId="0" applyNumberFormat="1" applyFont="1" applyFill="1" applyBorder="1" applyAlignment="1" applyProtection="1">
      <alignment horizontal="left" vertical="center" wrapText="1"/>
      <protection/>
    </xf>
    <xf numFmtId="0" fontId="4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 locked="0"/>
    </xf>
    <xf numFmtId="0" fontId="5" fillId="33" borderId="0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 horizontal="left" wrapText="1"/>
      <protection locked="0"/>
    </xf>
    <xf numFmtId="49" fontId="4" fillId="33" borderId="12" xfId="0" applyNumberFormat="1" applyFont="1" applyFill="1" applyBorder="1" applyAlignment="1" applyProtection="1">
      <alignment horizontal="center" vertical="top" wrapText="1"/>
      <protection/>
    </xf>
    <xf numFmtId="49" fontId="4" fillId="33" borderId="13" xfId="0" applyNumberFormat="1" applyFont="1" applyFill="1" applyBorder="1" applyAlignment="1" applyProtection="1">
      <alignment horizontal="center" vertical="top" wrapText="1"/>
      <protection/>
    </xf>
    <xf numFmtId="44" fontId="4" fillId="34" borderId="16" xfId="42" applyFont="1" applyFill="1" applyBorder="1" applyAlignment="1" applyProtection="1">
      <alignment horizontal="center" vertical="center" wrapText="1"/>
      <protection/>
    </xf>
    <xf numFmtId="44" fontId="4" fillId="34" borderId="16" xfId="42" applyFont="1" applyFill="1" applyBorder="1" applyAlignment="1" applyProtection="1">
      <alignment horizontal="center" vertical="center" wrapText="1"/>
      <protection locked="0"/>
    </xf>
    <xf numFmtId="49" fontId="4" fillId="33" borderId="18" xfId="0" applyNumberFormat="1" applyFont="1" applyFill="1" applyBorder="1" applyAlignment="1" applyProtection="1">
      <alignment horizontal="center" vertical="top" wrapText="1"/>
      <protection/>
    </xf>
    <xf numFmtId="49" fontId="4" fillId="33" borderId="19" xfId="0" applyNumberFormat="1" applyFont="1" applyFill="1" applyBorder="1" applyAlignment="1" applyProtection="1">
      <alignment horizontal="center" vertical="top" wrapText="1"/>
      <protection/>
    </xf>
    <xf numFmtId="44" fontId="4" fillId="34" borderId="16" xfId="42" applyFont="1" applyFill="1" applyBorder="1" applyAlignment="1" applyProtection="1">
      <alignment horizontal="right" vertical="center" wrapText="1"/>
      <protection/>
    </xf>
    <xf numFmtId="44" fontId="4" fillId="34" borderId="16" xfId="42" applyFont="1" applyFill="1" applyBorder="1" applyAlignment="1" applyProtection="1">
      <alignment horizontal="right" vertical="center" wrapText="1"/>
      <protection locked="0"/>
    </xf>
    <xf numFmtId="0" fontId="4" fillId="33" borderId="17" xfId="0" applyNumberFormat="1" applyFont="1" applyFill="1" applyBorder="1" applyAlignment="1" applyProtection="1">
      <alignment horizontal="left" wrapText="1"/>
      <protection/>
    </xf>
    <xf numFmtId="0" fontId="4" fillId="33" borderId="17" xfId="0" applyNumberFormat="1" applyFont="1" applyFill="1" applyBorder="1" applyAlignment="1" applyProtection="1">
      <alignment horizontal="left" wrapText="1"/>
      <protection locked="0"/>
    </xf>
    <xf numFmtId="0" fontId="2" fillId="33" borderId="0" xfId="0" applyNumberFormat="1" applyFont="1" applyFill="1" applyBorder="1" applyAlignment="1" applyProtection="1">
      <alignment horizontal="center" wrapText="1"/>
      <protection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wrapText="1"/>
      <protection/>
    </xf>
    <xf numFmtId="0" fontId="4" fillId="33" borderId="10" xfId="0" applyNumberFormat="1" applyFont="1" applyFill="1" applyBorder="1" applyAlignment="1" applyProtection="1">
      <alignment horizontal="center" wrapText="1"/>
      <protection locked="0"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15" xfId="0" applyNumberFormat="1" applyFont="1" applyFill="1" applyBorder="1" applyAlignment="1" applyProtection="1">
      <alignment horizontal="righ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51"/>
  <sheetViews>
    <sheetView tabSelected="1" zoomScalePageLayoutView="0" workbookViewId="0" topLeftCell="A1">
      <selection activeCell="F18" sqref="F18:G20"/>
    </sheetView>
  </sheetViews>
  <sheetFormatPr defaultColWidth="9.140625" defaultRowHeight="15"/>
  <cols>
    <col min="1" max="1" width="3.28125" style="0" customWidth="1"/>
    <col min="2" max="2" width="20.00390625" style="0" customWidth="1"/>
    <col min="3" max="3" width="13.28125" style="0" customWidth="1"/>
    <col min="4" max="4" width="3.28125" style="0" customWidth="1"/>
    <col min="5" max="5" width="11.7109375" style="0" customWidth="1"/>
    <col min="6" max="6" width="18.57421875" style="0" customWidth="1"/>
    <col min="7" max="7" width="3.8515625" style="0" customWidth="1"/>
    <col min="8" max="8" width="16.28125" style="0" customWidth="1"/>
    <col min="9" max="9" width="10.140625" style="0" customWidth="1"/>
    <col min="10" max="10" width="10.8515625" style="0" customWidth="1"/>
    <col min="11" max="11" width="9.57421875" style="0" customWidth="1"/>
    <col min="13" max="13" width="8.28125" style="0" customWidth="1"/>
    <col min="14" max="14" width="11.7109375" style="0" customWidth="1"/>
    <col min="15" max="15" width="10.00390625" style="0" customWidth="1"/>
    <col min="16" max="16" width="5.7109375" style="0" customWidth="1"/>
    <col min="17" max="17" width="3.140625" style="0" customWidth="1"/>
    <col min="18" max="18" width="10.00390625" style="0" customWidth="1"/>
    <col min="19" max="19" width="6.7109375" style="0" customWidth="1"/>
    <col min="20" max="20" width="6.00390625" style="0" customWidth="1"/>
  </cols>
  <sheetData>
    <row r="1" spans="1:20" ht="19.5" customHeight="1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15" customHeight="1">
      <c r="A2" s="61" t="s">
        <v>70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15" customHeight="1">
      <c r="A3" s="61" t="s">
        <v>71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0" ht="19.5" customHeight="1">
      <c r="A4" s="47" t="s">
        <v>1</v>
      </c>
      <c r="B4" s="48"/>
      <c r="C4" s="48"/>
      <c r="D4" s="4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63" t="s">
        <v>2</v>
      </c>
      <c r="T5" s="64"/>
    </row>
    <row r="6" spans="1:20" ht="19.5" customHeight="1">
      <c r="A6" s="47" t="s">
        <v>3</v>
      </c>
      <c r="B6" s="48"/>
      <c r="C6" s="48"/>
      <c r="D6" s="48"/>
      <c r="E6" s="48"/>
      <c r="F6" s="48"/>
      <c r="G6" s="57" t="s">
        <v>4</v>
      </c>
      <c r="H6" s="58"/>
      <c r="I6" s="58"/>
      <c r="J6" s="58"/>
      <c r="K6" s="58"/>
      <c r="L6" s="58"/>
      <c r="M6" s="58"/>
      <c r="N6" s="58"/>
      <c r="O6" s="58"/>
      <c r="P6" s="58"/>
      <c r="Q6" s="43" t="s">
        <v>5</v>
      </c>
      <c r="R6" s="44"/>
      <c r="S6" s="45" t="s">
        <v>6</v>
      </c>
      <c r="T6" s="46"/>
    </row>
    <row r="7" spans="1:20" ht="19.5" customHeight="1">
      <c r="A7" s="48"/>
      <c r="B7" s="48"/>
      <c r="C7" s="48"/>
      <c r="D7" s="48"/>
      <c r="E7" s="48"/>
      <c r="F7" s="48"/>
      <c r="G7" s="58"/>
      <c r="H7" s="58"/>
      <c r="I7" s="58"/>
      <c r="J7" s="58"/>
      <c r="K7" s="58"/>
      <c r="L7" s="58"/>
      <c r="M7" s="58"/>
      <c r="N7" s="58"/>
      <c r="O7" s="58"/>
      <c r="P7" s="58"/>
      <c r="Q7" s="43" t="s">
        <v>7</v>
      </c>
      <c r="R7" s="44"/>
      <c r="S7" s="45" t="s">
        <v>8</v>
      </c>
      <c r="T7" s="46"/>
    </row>
    <row r="8" spans="1:20" ht="19.5" customHeight="1">
      <c r="A8" s="47" t="s">
        <v>9</v>
      </c>
      <c r="B8" s="48"/>
      <c r="C8" s="48"/>
      <c r="D8" s="48"/>
      <c r="E8" s="48"/>
      <c r="F8" s="48"/>
      <c r="G8" s="57" t="s">
        <v>10</v>
      </c>
      <c r="H8" s="58"/>
      <c r="I8" s="58"/>
      <c r="J8" s="58"/>
      <c r="K8" s="58"/>
      <c r="L8" s="58"/>
      <c r="M8" s="58"/>
      <c r="N8" s="58"/>
      <c r="O8" s="58"/>
      <c r="P8" s="58"/>
      <c r="Q8" s="43" t="s">
        <v>11</v>
      </c>
      <c r="R8" s="44"/>
      <c r="S8" s="45" t="s">
        <v>12</v>
      </c>
      <c r="T8" s="46"/>
    </row>
    <row r="9" spans="1:20" ht="19.5" customHeight="1">
      <c r="A9" s="47" t="s">
        <v>13</v>
      </c>
      <c r="B9" s="48"/>
      <c r="C9" s="48"/>
      <c r="D9" s="48"/>
      <c r="E9" s="48"/>
      <c r="F9" s="48"/>
      <c r="G9" s="57" t="s">
        <v>14</v>
      </c>
      <c r="H9" s="58"/>
      <c r="I9" s="58"/>
      <c r="J9" s="58"/>
      <c r="K9" s="58"/>
      <c r="L9" s="58"/>
      <c r="M9" s="58"/>
      <c r="N9" s="58"/>
      <c r="O9" s="58"/>
      <c r="P9" s="58"/>
      <c r="Q9" s="43" t="s">
        <v>15</v>
      </c>
      <c r="R9" s="44"/>
      <c r="S9" s="45" t="s">
        <v>16</v>
      </c>
      <c r="T9" s="46"/>
    </row>
    <row r="10" spans="1:20" ht="30" customHeight="1">
      <c r="A10" s="47" t="s">
        <v>17</v>
      </c>
      <c r="B10" s="48"/>
      <c r="C10" s="48"/>
      <c r="D10" s="48"/>
      <c r="E10" s="48"/>
      <c r="F10" s="48"/>
      <c r="G10" s="57" t="s">
        <v>18</v>
      </c>
      <c r="H10" s="58"/>
      <c r="I10" s="58"/>
      <c r="J10" s="58"/>
      <c r="K10" s="58"/>
      <c r="L10" s="58"/>
      <c r="M10" s="58"/>
      <c r="N10" s="58"/>
      <c r="O10" s="58"/>
      <c r="P10" s="58"/>
      <c r="Q10" s="43" t="s">
        <v>19</v>
      </c>
      <c r="R10" s="44"/>
      <c r="S10" s="45" t="s">
        <v>20</v>
      </c>
      <c r="T10" s="46"/>
    </row>
    <row r="11" spans="1:20" ht="19.5" customHeight="1">
      <c r="A11" s="47" t="s">
        <v>21</v>
      </c>
      <c r="B11" s="48"/>
      <c r="C11" s="48"/>
      <c r="D11" s="48"/>
      <c r="E11" s="48"/>
      <c r="F11" s="48"/>
      <c r="G11" s="57" t="s">
        <v>22</v>
      </c>
      <c r="H11" s="58"/>
      <c r="I11" s="58"/>
      <c r="J11" s="58"/>
      <c r="K11" s="58"/>
      <c r="L11" s="58"/>
      <c r="M11" s="58"/>
      <c r="N11" s="58"/>
      <c r="O11" s="58"/>
      <c r="P11" s="58"/>
      <c r="Q11" s="43" t="s">
        <v>5</v>
      </c>
      <c r="R11" s="44"/>
      <c r="S11" s="45" t="s">
        <v>22</v>
      </c>
      <c r="T11" s="46"/>
    </row>
    <row r="12" spans="1:20" ht="21.75" customHeight="1">
      <c r="A12" s="48"/>
      <c r="B12" s="48"/>
      <c r="C12" s="48"/>
      <c r="D12" s="48"/>
      <c r="E12" s="48"/>
      <c r="F12" s="4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43" t="s">
        <v>7</v>
      </c>
      <c r="R12" s="44"/>
      <c r="S12" s="45" t="s">
        <v>22</v>
      </c>
      <c r="T12" s="46"/>
    </row>
    <row r="13" spans="1:20" ht="30" customHeight="1">
      <c r="A13" s="47" t="s">
        <v>17</v>
      </c>
      <c r="B13" s="48"/>
      <c r="C13" s="48"/>
      <c r="D13" s="48"/>
      <c r="E13" s="48"/>
      <c r="F13" s="48"/>
      <c r="G13" s="57" t="s">
        <v>22</v>
      </c>
      <c r="H13" s="58"/>
      <c r="I13" s="58"/>
      <c r="J13" s="58"/>
      <c r="K13" s="58"/>
      <c r="L13" s="58"/>
      <c r="M13" s="58"/>
      <c r="N13" s="58"/>
      <c r="O13" s="58"/>
      <c r="P13" s="58"/>
      <c r="Q13" s="43" t="s">
        <v>19</v>
      </c>
      <c r="R13" s="44"/>
      <c r="S13" s="45" t="s">
        <v>22</v>
      </c>
      <c r="T13" s="46"/>
    </row>
    <row r="14" spans="1:20" ht="19.5" customHeight="1">
      <c r="A14" s="65" t="s">
        <v>23</v>
      </c>
      <c r="B14" s="66"/>
      <c r="C14" s="66"/>
      <c r="D14" s="66"/>
      <c r="E14" s="66"/>
      <c r="F14" s="66"/>
      <c r="G14" s="39" t="s">
        <v>24</v>
      </c>
      <c r="H14" s="40"/>
      <c r="I14" s="40"/>
      <c r="J14" s="40"/>
      <c r="K14" s="40"/>
      <c r="L14" s="40"/>
      <c r="M14" s="40"/>
      <c r="N14" s="40"/>
      <c r="O14" s="40"/>
      <c r="P14" s="40"/>
      <c r="Q14" s="43" t="s">
        <v>25</v>
      </c>
      <c r="R14" s="44"/>
      <c r="S14" s="45" t="s">
        <v>26</v>
      </c>
      <c r="T14" s="46"/>
    </row>
    <row r="15" spans="1:20" ht="24.75" customHeight="1">
      <c r="A15" s="47" t="s">
        <v>72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41" t="s">
        <v>22</v>
      </c>
      <c r="Q16" s="42"/>
      <c r="R16" s="42"/>
      <c r="S16" s="42"/>
      <c r="T16" s="1"/>
    </row>
    <row r="17" spans="1:20" ht="60" customHeight="1">
      <c r="A17" s="32" t="s">
        <v>27</v>
      </c>
      <c r="B17" s="32" t="s">
        <v>28</v>
      </c>
      <c r="C17" s="32" t="s">
        <v>29</v>
      </c>
      <c r="D17" s="31"/>
      <c r="E17" s="31"/>
      <c r="F17" s="31"/>
      <c r="G17" s="31"/>
      <c r="H17" s="32" t="s">
        <v>30</v>
      </c>
      <c r="I17" s="32" t="s">
        <v>31</v>
      </c>
      <c r="J17" s="31"/>
      <c r="K17" s="31"/>
      <c r="L17" s="31"/>
      <c r="M17" s="31"/>
      <c r="N17" s="32" t="s">
        <v>32</v>
      </c>
      <c r="O17" s="32" t="s">
        <v>33</v>
      </c>
      <c r="P17" s="31"/>
      <c r="Q17" s="31"/>
      <c r="R17" s="32" t="s">
        <v>34</v>
      </c>
      <c r="S17" s="31"/>
      <c r="T17" s="31"/>
    </row>
    <row r="18" spans="1:20" ht="79.5" customHeight="1">
      <c r="A18" s="31"/>
      <c r="B18" s="31"/>
      <c r="C18" s="32" t="s">
        <v>35</v>
      </c>
      <c r="D18" s="31"/>
      <c r="E18" s="31"/>
      <c r="F18" s="32" t="s">
        <v>36</v>
      </c>
      <c r="G18" s="31"/>
      <c r="H18" s="31"/>
      <c r="I18" s="32" t="s">
        <v>37</v>
      </c>
      <c r="J18" s="32" t="s">
        <v>38</v>
      </c>
      <c r="K18" s="32" t="s">
        <v>39</v>
      </c>
      <c r="L18" s="31"/>
      <c r="M18" s="32" t="s">
        <v>40</v>
      </c>
      <c r="N18" s="31"/>
      <c r="O18" s="31"/>
      <c r="P18" s="31"/>
      <c r="Q18" s="31"/>
      <c r="R18" s="31"/>
      <c r="S18" s="31"/>
      <c r="T18" s="31"/>
    </row>
    <row r="19" spans="1:20" ht="99.7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2" t="s">
        <v>41</v>
      </c>
      <c r="L19" s="32" t="s">
        <v>42</v>
      </c>
      <c r="M19" s="31"/>
      <c r="N19" s="31"/>
      <c r="O19" s="31"/>
      <c r="P19" s="31"/>
      <c r="Q19" s="31"/>
      <c r="R19" s="31"/>
      <c r="S19" s="31"/>
      <c r="T19" s="31"/>
    </row>
    <row r="20" spans="1:20" ht="79.5" customHeight="1">
      <c r="A20" s="31"/>
      <c r="B20" s="31"/>
      <c r="C20" s="2" t="s">
        <v>43</v>
      </c>
      <c r="D20" s="32" t="s">
        <v>44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5" customHeight="1">
      <c r="A21" s="3" t="s">
        <v>45</v>
      </c>
      <c r="B21" s="3" t="s">
        <v>46</v>
      </c>
      <c r="C21" s="3" t="s">
        <v>47</v>
      </c>
      <c r="D21" s="30" t="s">
        <v>48</v>
      </c>
      <c r="E21" s="31"/>
      <c r="F21" s="30" t="s">
        <v>49</v>
      </c>
      <c r="G21" s="31"/>
      <c r="H21" s="3" t="s">
        <v>50</v>
      </c>
      <c r="I21" s="3" t="s">
        <v>51</v>
      </c>
      <c r="J21" s="3" t="s">
        <v>52</v>
      </c>
      <c r="K21" s="3" t="s">
        <v>53</v>
      </c>
      <c r="L21" s="3" t="s">
        <v>54</v>
      </c>
      <c r="M21" s="3" t="s">
        <v>55</v>
      </c>
      <c r="N21" s="3" t="s">
        <v>56</v>
      </c>
      <c r="O21" s="30" t="s">
        <v>57</v>
      </c>
      <c r="P21" s="31"/>
      <c r="Q21" s="31"/>
      <c r="R21" s="30" t="s">
        <v>16</v>
      </c>
      <c r="S21" s="31"/>
      <c r="T21" s="31"/>
    </row>
    <row r="22" spans="1:20" ht="76.5" customHeight="1">
      <c r="A22" s="17">
        <v>1</v>
      </c>
      <c r="B22" s="4" t="s">
        <v>74</v>
      </c>
      <c r="C22" s="9" t="s">
        <v>22</v>
      </c>
      <c r="D22" s="7" t="s">
        <v>22</v>
      </c>
      <c r="E22" s="8"/>
      <c r="F22" s="53" t="s">
        <v>73</v>
      </c>
      <c r="G22" s="54"/>
      <c r="H22" s="4"/>
      <c r="I22" s="14">
        <f>SUM(J22:M22)</f>
        <v>1691606</v>
      </c>
      <c r="J22" s="5">
        <f>662600+2245+10610+19195+13000+1950+2000+5000+2000+89200-10000-643+165600+400+809+1300+4640+11100+100000+152000</f>
        <v>1233006</v>
      </c>
      <c r="K22" s="5">
        <f>98800+135200</f>
        <v>234000</v>
      </c>
      <c r="L22" s="5">
        <f>120900+103700</f>
        <v>224600</v>
      </c>
      <c r="M22" s="5">
        <v>0</v>
      </c>
      <c r="N22" s="9" t="s">
        <v>22</v>
      </c>
      <c r="O22" s="10" t="s">
        <v>22</v>
      </c>
      <c r="P22" s="12"/>
      <c r="Q22" s="11"/>
      <c r="R22" s="10" t="s">
        <v>22</v>
      </c>
      <c r="S22" s="12"/>
      <c r="T22" s="11"/>
    </row>
    <row r="23" spans="1:20" ht="76.5" customHeight="1">
      <c r="A23" s="17">
        <v>2</v>
      </c>
      <c r="B23" s="4" t="s">
        <v>83</v>
      </c>
      <c r="C23" s="9"/>
      <c r="D23" s="7"/>
      <c r="E23" s="8"/>
      <c r="F23" s="24" t="s">
        <v>73</v>
      </c>
      <c r="G23" s="25"/>
      <c r="H23" s="4"/>
      <c r="I23" s="14">
        <f>SUM(J23:M23)</f>
        <v>10000</v>
      </c>
      <c r="J23" s="5">
        <v>10000</v>
      </c>
      <c r="K23" s="5">
        <v>0</v>
      </c>
      <c r="L23" s="5">
        <v>0</v>
      </c>
      <c r="M23" s="5">
        <v>0</v>
      </c>
      <c r="N23" s="9"/>
      <c r="O23" s="10"/>
      <c r="P23" s="12"/>
      <c r="Q23" s="11"/>
      <c r="R23" s="10"/>
      <c r="S23" s="12"/>
      <c r="T23" s="11"/>
    </row>
    <row r="24" spans="1:20" ht="76.5" customHeight="1">
      <c r="A24" s="17">
        <v>3</v>
      </c>
      <c r="B24" s="4" t="s">
        <v>75</v>
      </c>
      <c r="C24" s="9"/>
      <c r="D24" s="7"/>
      <c r="E24" s="8"/>
      <c r="F24" s="49" t="s">
        <v>73</v>
      </c>
      <c r="G24" s="50"/>
      <c r="H24" s="4"/>
      <c r="I24" s="18">
        <f>SUM(J24:M24)</f>
        <v>607173</v>
      </c>
      <c r="J24" s="5">
        <f>367700-42100-13300-1000+400+643+15830-152000</f>
        <v>176173</v>
      </c>
      <c r="K24" s="5">
        <f>345700-135200</f>
        <v>210500</v>
      </c>
      <c r="L24" s="5">
        <f>324200-103700</f>
        <v>220500</v>
      </c>
      <c r="M24" s="5">
        <v>0</v>
      </c>
      <c r="N24" s="9"/>
      <c r="O24" s="10"/>
      <c r="P24" s="12"/>
      <c r="Q24" s="11"/>
      <c r="R24" s="10"/>
      <c r="S24" s="12"/>
      <c r="T24" s="11"/>
    </row>
    <row r="25" spans="1:20" s="16" customFormat="1" ht="25.5" customHeight="1">
      <c r="A25" s="55" t="s">
        <v>58</v>
      </c>
      <c r="B25" s="56"/>
      <c r="C25" s="56"/>
      <c r="D25" s="56"/>
      <c r="E25" s="56"/>
      <c r="F25" s="56"/>
      <c r="G25" s="56"/>
      <c r="H25" s="56"/>
      <c r="I25" s="22">
        <f>SUM(J25:M25)</f>
        <v>2308779</v>
      </c>
      <c r="J25" s="22">
        <f>SUM(J26:J40)</f>
        <v>1419179</v>
      </c>
      <c r="K25" s="22">
        <f>SUM(K26:K40)</f>
        <v>444500</v>
      </c>
      <c r="L25" s="22">
        <f>SUM(L26:L40)</f>
        <v>445100</v>
      </c>
      <c r="M25" s="22">
        <f>SUM(M26:M40)</f>
        <v>0</v>
      </c>
      <c r="N25" s="23" t="s">
        <v>22</v>
      </c>
      <c r="O25" s="51" t="s">
        <v>22</v>
      </c>
      <c r="P25" s="52"/>
      <c r="Q25" s="52"/>
      <c r="R25" s="51" t="s">
        <v>22</v>
      </c>
      <c r="S25" s="52"/>
      <c r="T25" s="52"/>
    </row>
    <row r="26" spans="1:20" ht="18" customHeight="1">
      <c r="A26" s="67" t="s">
        <v>65</v>
      </c>
      <c r="B26" s="68"/>
      <c r="C26" s="68"/>
      <c r="D26" s="68"/>
      <c r="E26" s="68"/>
      <c r="F26" s="68"/>
      <c r="G26" s="68"/>
      <c r="H26" s="68"/>
      <c r="I26" s="19">
        <f>SUM(J26:M26)</f>
        <v>1600</v>
      </c>
      <c r="J26" s="20">
        <v>500</v>
      </c>
      <c r="K26" s="20">
        <v>500</v>
      </c>
      <c r="L26" s="20">
        <v>600</v>
      </c>
      <c r="M26" s="20"/>
      <c r="N26" s="21" t="s">
        <v>22</v>
      </c>
      <c r="O26" s="37" t="s">
        <v>22</v>
      </c>
      <c r="P26" s="38"/>
      <c r="Q26" s="38"/>
      <c r="R26" s="37" t="s">
        <v>22</v>
      </c>
      <c r="S26" s="38"/>
      <c r="T26" s="38"/>
    </row>
    <row r="27" spans="1:20" ht="18" customHeight="1">
      <c r="A27" s="33" t="s">
        <v>67</v>
      </c>
      <c r="B27" s="34"/>
      <c r="C27" s="34"/>
      <c r="D27" s="34"/>
      <c r="E27" s="34"/>
      <c r="F27" s="34"/>
      <c r="G27" s="34"/>
      <c r="H27" s="34"/>
      <c r="I27" s="13">
        <f aca="true" t="shared" si="0" ref="I27:I39">SUM(J27:M27)</f>
        <v>152455</v>
      </c>
      <c r="J27" s="6">
        <f>38200+2245+10610+5000+20000</f>
        <v>76055</v>
      </c>
      <c r="K27" s="6">
        <v>38200</v>
      </c>
      <c r="L27" s="6">
        <v>38200</v>
      </c>
      <c r="M27" s="6"/>
      <c r="N27" s="3"/>
      <c r="O27" s="30" t="s">
        <v>22</v>
      </c>
      <c r="P27" s="31"/>
      <c r="Q27" s="31"/>
      <c r="R27" s="30" t="s">
        <v>22</v>
      </c>
      <c r="S27" s="31"/>
      <c r="T27" s="31"/>
    </row>
    <row r="28" spans="1:20" ht="18" customHeight="1">
      <c r="A28" s="33" t="s">
        <v>76</v>
      </c>
      <c r="B28" s="34"/>
      <c r="C28" s="34"/>
      <c r="D28" s="34"/>
      <c r="E28" s="34"/>
      <c r="F28" s="34"/>
      <c r="G28" s="34"/>
      <c r="H28" s="34"/>
      <c r="I28" s="13">
        <f t="shared" si="0"/>
        <v>413900</v>
      </c>
      <c r="J28" s="6">
        <f>146100-42100</f>
        <v>104000</v>
      </c>
      <c r="K28" s="6">
        <v>151900</v>
      </c>
      <c r="L28" s="6">
        <v>158000</v>
      </c>
      <c r="M28" s="6"/>
      <c r="N28" s="3"/>
      <c r="O28" s="30" t="s">
        <v>22</v>
      </c>
      <c r="P28" s="31"/>
      <c r="Q28" s="31"/>
      <c r="R28" s="30" t="s">
        <v>22</v>
      </c>
      <c r="S28" s="31"/>
      <c r="T28" s="31"/>
    </row>
    <row r="29" spans="1:20" ht="18" customHeight="1">
      <c r="A29" s="33" t="s">
        <v>64</v>
      </c>
      <c r="B29" s="34"/>
      <c r="C29" s="34"/>
      <c r="D29" s="34"/>
      <c r="E29" s="34"/>
      <c r="F29" s="34"/>
      <c r="G29" s="34"/>
      <c r="H29" s="34"/>
      <c r="I29" s="13">
        <f t="shared" si="0"/>
        <v>244195</v>
      </c>
      <c r="J29" s="6">
        <f>22600+19195+13000+6200+20000+23800+1600+50000+34000</f>
        <v>190395</v>
      </c>
      <c r="K29" s="6">
        <v>18000</v>
      </c>
      <c r="L29" s="6">
        <v>35800</v>
      </c>
      <c r="M29" s="6"/>
      <c r="N29" s="3"/>
      <c r="O29" s="30" t="s">
        <v>22</v>
      </c>
      <c r="P29" s="31"/>
      <c r="Q29" s="31"/>
      <c r="R29" s="30" t="s">
        <v>22</v>
      </c>
      <c r="S29" s="31"/>
      <c r="T29" s="31"/>
    </row>
    <row r="30" spans="1:20" ht="18" customHeight="1">
      <c r="A30" s="33" t="s">
        <v>63</v>
      </c>
      <c r="B30" s="34"/>
      <c r="C30" s="34"/>
      <c r="D30" s="34"/>
      <c r="E30" s="34"/>
      <c r="F30" s="34"/>
      <c r="G30" s="34"/>
      <c r="H30" s="34"/>
      <c r="I30" s="13">
        <f t="shared" si="0"/>
        <v>580050</v>
      </c>
      <c r="J30" s="6">
        <f>18000+1950+2000+5000+4000+20000+100000+152000</f>
        <v>302950</v>
      </c>
      <c r="K30" s="6">
        <f>18700+135200</f>
        <v>153900</v>
      </c>
      <c r="L30" s="6">
        <f>19500+103700</f>
        <v>123200</v>
      </c>
      <c r="M30" s="6"/>
      <c r="N30" s="3"/>
      <c r="O30" s="30"/>
      <c r="P30" s="31"/>
      <c r="Q30" s="31"/>
      <c r="R30" s="30" t="s">
        <v>22</v>
      </c>
      <c r="S30" s="31"/>
      <c r="T30" s="31"/>
    </row>
    <row r="31" spans="1:20" ht="18" customHeight="1">
      <c r="A31" s="33" t="s">
        <v>62</v>
      </c>
      <c r="B31" s="34"/>
      <c r="C31" s="34"/>
      <c r="D31" s="34"/>
      <c r="E31" s="34"/>
      <c r="F31" s="34"/>
      <c r="G31" s="34"/>
      <c r="H31" s="34"/>
      <c r="I31" s="13">
        <f t="shared" si="0"/>
        <v>41609</v>
      </c>
      <c r="J31" s="6">
        <f>11700+400+809</f>
        <v>12909</v>
      </c>
      <c r="K31" s="6">
        <v>12800</v>
      </c>
      <c r="L31" s="6">
        <v>15900</v>
      </c>
      <c r="M31" s="6"/>
      <c r="N31" s="3"/>
      <c r="O31" s="30" t="s">
        <v>22</v>
      </c>
      <c r="P31" s="31"/>
      <c r="Q31" s="31"/>
      <c r="R31" s="30" t="s">
        <v>22</v>
      </c>
      <c r="S31" s="31"/>
      <c r="T31" s="31"/>
    </row>
    <row r="32" spans="1:20" ht="18" customHeight="1">
      <c r="A32" s="33" t="s">
        <v>66</v>
      </c>
      <c r="B32" s="34"/>
      <c r="C32" s="34"/>
      <c r="D32" s="34"/>
      <c r="E32" s="34"/>
      <c r="F32" s="34"/>
      <c r="G32" s="34"/>
      <c r="H32" s="34"/>
      <c r="I32" s="13">
        <f t="shared" si="0"/>
        <v>49332</v>
      </c>
      <c r="J32" s="6">
        <f>7200+1200+4600+15835-643+5940</f>
        <v>34132</v>
      </c>
      <c r="K32" s="6">
        <v>7500</v>
      </c>
      <c r="L32" s="6">
        <v>7700</v>
      </c>
      <c r="M32" s="6"/>
      <c r="N32" s="3"/>
      <c r="O32" s="30" t="s">
        <v>22</v>
      </c>
      <c r="P32" s="31"/>
      <c r="Q32" s="31"/>
      <c r="R32" s="30" t="s">
        <v>22</v>
      </c>
      <c r="S32" s="31"/>
      <c r="T32" s="31"/>
    </row>
    <row r="33" spans="1:20" ht="18" customHeight="1">
      <c r="A33" s="33" t="s">
        <v>77</v>
      </c>
      <c r="B33" s="34"/>
      <c r="C33" s="34"/>
      <c r="D33" s="34"/>
      <c r="E33" s="34"/>
      <c r="F33" s="34"/>
      <c r="G33" s="34"/>
      <c r="H33" s="34"/>
      <c r="I33" s="13">
        <f t="shared" si="0"/>
        <v>178473</v>
      </c>
      <c r="J33" s="6">
        <f>52200-1000+643+15830</f>
        <v>67673</v>
      </c>
      <c r="K33" s="6">
        <v>54300</v>
      </c>
      <c r="L33" s="6">
        <v>56500</v>
      </c>
      <c r="M33" s="6"/>
      <c r="N33" s="3"/>
      <c r="O33" s="30" t="s">
        <v>22</v>
      </c>
      <c r="P33" s="31"/>
      <c r="Q33" s="31"/>
      <c r="R33" s="30" t="s">
        <v>22</v>
      </c>
      <c r="S33" s="31"/>
      <c r="T33" s="31"/>
    </row>
    <row r="34" spans="1:20" ht="18" customHeight="1">
      <c r="A34" s="33" t="s">
        <v>79</v>
      </c>
      <c r="B34" s="34"/>
      <c r="C34" s="34"/>
      <c r="D34" s="34"/>
      <c r="E34" s="34"/>
      <c r="F34" s="34"/>
      <c r="G34" s="34"/>
      <c r="H34" s="34"/>
      <c r="I34" s="13">
        <f t="shared" si="0"/>
        <v>526200</v>
      </c>
      <c r="J34" s="6">
        <v>526200</v>
      </c>
      <c r="K34" s="6">
        <v>0</v>
      </c>
      <c r="L34" s="6">
        <v>0</v>
      </c>
      <c r="M34" s="6"/>
      <c r="N34" s="3"/>
      <c r="O34" s="30" t="s">
        <v>22</v>
      </c>
      <c r="P34" s="31"/>
      <c r="Q34" s="31"/>
      <c r="R34" s="30" t="s">
        <v>22</v>
      </c>
      <c r="S34" s="31"/>
      <c r="T34" s="31"/>
    </row>
    <row r="35" spans="1:20" ht="18" customHeight="1">
      <c r="A35" s="35" t="s">
        <v>84</v>
      </c>
      <c r="B35" s="36"/>
      <c r="C35" s="36"/>
      <c r="D35" s="36"/>
      <c r="E35" s="36"/>
      <c r="F35" s="36"/>
      <c r="G35" s="36"/>
      <c r="H35" s="36"/>
      <c r="I35" s="13">
        <f>SUM(J35:M35)</f>
        <v>11100</v>
      </c>
      <c r="J35" s="29">
        <v>11100</v>
      </c>
      <c r="K35" s="6">
        <v>0</v>
      </c>
      <c r="L35" s="6">
        <v>0</v>
      </c>
      <c r="M35" s="6"/>
      <c r="N35" s="3"/>
      <c r="O35" s="30" t="s">
        <v>22</v>
      </c>
      <c r="P35" s="31"/>
      <c r="Q35" s="31"/>
      <c r="R35" s="30" t="s">
        <v>22</v>
      </c>
      <c r="S35" s="31"/>
      <c r="T35" s="31"/>
    </row>
    <row r="36" spans="1:20" ht="18" customHeight="1">
      <c r="A36" s="33" t="s">
        <v>78</v>
      </c>
      <c r="B36" s="34"/>
      <c r="C36" s="34"/>
      <c r="D36" s="34"/>
      <c r="E36" s="34"/>
      <c r="F36" s="34"/>
      <c r="G36" s="34"/>
      <c r="H36" s="34"/>
      <c r="I36" s="13">
        <f t="shared" si="0"/>
        <v>14800</v>
      </c>
      <c r="J36" s="6">
        <f>4100+400</f>
        <v>4500</v>
      </c>
      <c r="K36" s="6">
        <v>4300</v>
      </c>
      <c r="L36" s="6">
        <v>6000</v>
      </c>
      <c r="M36" s="6"/>
      <c r="N36" s="3"/>
      <c r="O36" s="30" t="s">
        <v>22</v>
      </c>
      <c r="P36" s="31"/>
      <c r="Q36" s="31"/>
      <c r="R36" s="30" t="s">
        <v>22</v>
      </c>
      <c r="S36" s="31"/>
      <c r="T36" s="31"/>
    </row>
    <row r="37" spans="1:20" ht="18" customHeight="1">
      <c r="A37" s="33" t="s">
        <v>60</v>
      </c>
      <c r="B37" s="34"/>
      <c r="C37" s="34"/>
      <c r="D37" s="34"/>
      <c r="E37" s="34"/>
      <c r="F37" s="34"/>
      <c r="G37" s="34"/>
      <c r="H37" s="34"/>
      <c r="I37" s="13">
        <f t="shared" si="0"/>
        <v>59865</v>
      </c>
      <c r="J37" s="6">
        <f>3000+2000+8565+40000</f>
        <v>53565</v>
      </c>
      <c r="K37" s="6">
        <v>3100</v>
      </c>
      <c r="L37" s="6">
        <v>3200</v>
      </c>
      <c r="M37" s="6"/>
      <c r="N37" s="3" t="s">
        <v>22</v>
      </c>
      <c r="O37" s="30" t="s">
        <v>22</v>
      </c>
      <c r="P37" s="31"/>
      <c r="Q37" s="31"/>
      <c r="R37" s="30" t="s">
        <v>22</v>
      </c>
      <c r="S37" s="31"/>
      <c r="T37" s="31"/>
    </row>
    <row r="38" spans="1:20" ht="18" customHeight="1">
      <c r="A38" s="33" t="s">
        <v>61</v>
      </c>
      <c r="B38" s="34"/>
      <c r="C38" s="34"/>
      <c r="D38" s="34"/>
      <c r="E38" s="34"/>
      <c r="F38" s="34"/>
      <c r="G38" s="34"/>
      <c r="H38" s="34"/>
      <c r="I38" s="13">
        <f t="shared" si="0"/>
        <v>2200</v>
      </c>
      <c r="J38" s="6">
        <v>2200</v>
      </c>
      <c r="K38" s="6">
        <v>0</v>
      </c>
      <c r="L38" s="6">
        <v>0</v>
      </c>
      <c r="M38" s="6"/>
      <c r="N38" s="3" t="s">
        <v>22</v>
      </c>
      <c r="O38" s="30" t="s">
        <v>22</v>
      </c>
      <c r="P38" s="31"/>
      <c r="Q38" s="31"/>
      <c r="R38" s="30" t="s">
        <v>22</v>
      </c>
      <c r="S38" s="31"/>
      <c r="T38" s="31"/>
    </row>
    <row r="39" spans="1:20" ht="18" customHeight="1">
      <c r="A39" s="33" t="s">
        <v>81</v>
      </c>
      <c r="B39" s="34"/>
      <c r="C39" s="34"/>
      <c r="D39" s="34"/>
      <c r="E39" s="34"/>
      <c r="F39" s="34"/>
      <c r="G39" s="34"/>
      <c r="H39" s="34"/>
      <c r="I39" s="13">
        <f t="shared" si="0"/>
        <v>23000</v>
      </c>
      <c r="J39" s="6">
        <v>23000</v>
      </c>
      <c r="K39" s="6">
        <v>0</v>
      </c>
      <c r="L39" s="6">
        <v>0</v>
      </c>
      <c r="M39" s="6"/>
      <c r="N39" s="3" t="s">
        <v>22</v>
      </c>
      <c r="O39" s="30" t="s">
        <v>22</v>
      </c>
      <c r="P39" s="31"/>
      <c r="Q39" s="31"/>
      <c r="R39" s="30" t="s">
        <v>22</v>
      </c>
      <c r="S39" s="31"/>
      <c r="T39" s="31"/>
    </row>
    <row r="40" spans="1:20" ht="14.25" customHeight="1">
      <c r="A40" s="33" t="s">
        <v>82</v>
      </c>
      <c r="B40" s="34"/>
      <c r="C40" s="34"/>
      <c r="D40" s="34"/>
      <c r="E40" s="34"/>
      <c r="F40" s="34"/>
      <c r="G40" s="34"/>
      <c r="H40" s="34"/>
      <c r="I40" s="13">
        <f>SUM(J40:M40)</f>
        <v>10000</v>
      </c>
      <c r="J40" s="6">
        <v>10000</v>
      </c>
      <c r="K40" s="6">
        <v>0</v>
      </c>
      <c r="L40" s="6">
        <v>0</v>
      </c>
      <c r="M40" s="6"/>
      <c r="N40" s="3" t="s">
        <v>22</v>
      </c>
      <c r="O40" s="30" t="s">
        <v>22</v>
      </c>
      <c r="P40" s="31"/>
      <c r="Q40" s="31"/>
      <c r="R40" s="30" t="s">
        <v>22</v>
      </c>
      <c r="S40" s="31"/>
      <c r="T40" s="31"/>
    </row>
    <row r="41" spans="2:6" ht="15">
      <c r="B41" s="15" t="s">
        <v>80</v>
      </c>
      <c r="C41" s="15"/>
      <c r="D41" s="15"/>
      <c r="E41" s="15"/>
      <c r="F41" s="15" t="s">
        <v>69</v>
      </c>
    </row>
    <row r="42" spans="2:6" ht="7.5" customHeight="1">
      <c r="B42" s="15"/>
      <c r="C42" s="15"/>
      <c r="D42" s="15"/>
      <c r="E42" s="15"/>
      <c r="F42" s="15"/>
    </row>
    <row r="43" spans="2:6" ht="15">
      <c r="B43" s="15" t="s">
        <v>59</v>
      </c>
      <c r="C43" s="15"/>
      <c r="D43" s="15"/>
      <c r="E43" s="15"/>
      <c r="F43" s="15"/>
    </row>
    <row r="44" spans="2:10" ht="15">
      <c r="B44" s="15" t="s">
        <v>68</v>
      </c>
      <c r="C44" s="15"/>
      <c r="D44" s="15"/>
      <c r="E44" s="15"/>
      <c r="F44" s="15"/>
      <c r="J44" s="26"/>
    </row>
    <row r="45" spans="2:10" ht="15">
      <c r="B45" s="15" t="s">
        <v>85</v>
      </c>
      <c r="C45" s="15"/>
      <c r="D45" s="15"/>
      <c r="E45" s="15"/>
      <c r="F45" s="15"/>
      <c r="J45" s="26"/>
    </row>
    <row r="46" spans="2:10" ht="15">
      <c r="B46" s="15"/>
      <c r="C46" s="15"/>
      <c r="D46" s="15"/>
      <c r="E46" s="15"/>
      <c r="F46" s="15"/>
      <c r="J46" s="26"/>
    </row>
    <row r="47" spans="2:6" ht="15">
      <c r="B47" s="15"/>
      <c r="C47" s="15"/>
      <c r="D47" s="15"/>
      <c r="E47" s="15"/>
      <c r="F47" s="15"/>
    </row>
    <row r="48" ht="15">
      <c r="B48" s="15"/>
    </row>
    <row r="49" spans="9:10" ht="15">
      <c r="I49" s="27"/>
      <c r="J49" s="28"/>
    </row>
    <row r="50" spans="9:10" ht="15">
      <c r="I50" s="27"/>
      <c r="J50" s="28"/>
    </row>
    <row r="51" spans="9:10" ht="15">
      <c r="I51" s="27"/>
      <c r="J51" s="28"/>
    </row>
  </sheetData>
  <sheetProtection/>
  <mergeCells count="110">
    <mergeCell ref="A9:F9"/>
    <mergeCell ref="R34:T34"/>
    <mergeCell ref="A34:H34"/>
    <mergeCell ref="O36:Q36"/>
    <mergeCell ref="R36:T36"/>
    <mergeCell ref="O35:Q35"/>
    <mergeCell ref="Q10:R10"/>
    <mergeCell ref="I18:I20"/>
    <mergeCell ref="A14:F14"/>
    <mergeCell ref="G13:P13"/>
    <mergeCell ref="B17:B20"/>
    <mergeCell ref="S9:T9"/>
    <mergeCell ref="Q9:R9"/>
    <mergeCell ref="S10:T10"/>
    <mergeCell ref="S14:T14"/>
    <mergeCell ref="S13:T13"/>
    <mergeCell ref="S11:T11"/>
    <mergeCell ref="G9:P9"/>
    <mergeCell ref="R32:T32"/>
    <mergeCell ref="R33:T33"/>
    <mergeCell ref="A27:H27"/>
    <mergeCell ref="R27:T27"/>
    <mergeCell ref="A26:H26"/>
    <mergeCell ref="O27:Q27"/>
    <mergeCell ref="A1:T1"/>
    <mergeCell ref="A2:T2"/>
    <mergeCell ref="A3:T3"/>
    <mergeCell ref="A4:D4"/>
    <mergeCell ref="A6:F7"/>
    <mergeCell ref="A8:F8"/>
    <mergeCell ref="G8:P8"/>
    <mergeCell ref="G6:P7"/>
    <mergeCell ref="S5:T5"/>
    <mergeCell ref="Q6:R6"/>
    <mergeCell ref="S6:T6"/>
    <mergeCell ref="S8:T8"/>
    <mergeCell ref="S7:T7"/>
    <mergeCell ref="Q7:R7"/>
    <mergeCell ref="Q8:R8"/>
    <mergeCell ref="A10:F10"/>
    <mergeCell ref="Q11:R11"/>
    <mergeCell ref="N17:N20"/>
    <mergeCell ref="M18:M20"/>
    <mergeCell ref="O17:Q20"/>
    <mergeCell ref="I17:M17"/>
    <mergeCell ref="K19:K20"/>
    <mergeCell ref="A13:F13"/>
    <mergeCell ref="Q13:R13"/>
    <mergeCell ref="G11:P12"/>
    <mergeCell ref="G10:P10"/>
    <mergeCell ref="S12:T12"/>
    <mergeCell ref="Q12:R12"/>
    <mergeCell ref="R40:T40"/>
    <mergeCell ref="R17:T20"/>
    <mergeCell ref="A15:T15"/>
    <mergeCell ref="A40:H40"/>
    <mergeCell ref="F24:G24"/>
    <mergeCell ref="D21:E21"/>
    <mergeCell ref="R25:T25"/>
    <mergeCell ref="D20:E20"/>
    <mergeCell ref="F18:G20"/>
    <mergeCell ref="F22:G22"/>
    <mergeCell ref="A25:H25"/>
    <mergeCell ref="L19:L20"/>
    <mergeCell ref="C18:E19"/>
    <mergeCell ref="J18:J20"/>
    <mergeCell ref="O25:Q25"/>
    <mergeCell ref="A11:F12"/>
    <mergeCell ref="R39:T39"/>
    <mergeCell ref="A38:H38"/>
    <mergeCell ref="O38:Q38"/>
    <mergeCell ref="R38:T38"/>
    <mergeCell ref="O39:Q39"/>
    <mergeCell ref="O37:Q37"/>
    <mergeCell ref="O40:Q40"/>
    <mergeCell ref="A17:A20"/>
    <mergeCell ref="G14:P14"/>
    <mergeCell ref="F21:G21"/>
    <mergeCell ref="K18:L18"/>
    <mergeCell ref="O21:Q21"/>
    <mergeCell ref="C17:G17"/>
    <mergeCell ref="A39:H39"/>
    <mergeCell ref="P16:S16"/>
    <mergeCell ref="Q14:R14"/>
    <mergeCell ref="R21:T21"/>
    <mergeCell ref="O32:Q32"/>
    <mergeCell ref="O33:Q33"/>
    <mergeCell ref="R26:T26"/>
    <mergeCell ref="R35:T35"/>
    <mergeCell ref="R37:T37"/>
    <mergeCell ref="A31:H31"/>
    <mergeCell ref="R28:T28"/>
    <mergeCell ref="R29:T29"/>
    <mergeCell ref="R30:T30"/>
    <mergeCell ref="R31:T31"/>
    <mergeCell ref="O31:Q31"/>
    <mergeCell ref="H17:H20"/>
    <mergeCell ref="O29:Q29"/>
    <mergeCell ref="A29:H29"/>
    <mergeCell ref="O30:Q30"/>
    <mergeCell ref="A37:H37"/>
    <mergeCell ref="A33:H33"/>
    <mergeCell ref="A35:H35"/>
    <mergeCell ref="A32:H32"/>
    <mergeCell ref="O34:Q34"/>
    <mergeCell ref="A36:H36"/>
    <mergeCell ref="O26:Q26"/>
    <mergeCell ref="A28:H28"/>
    <mergeCell ref="O28:Q28"/>
    <mergeCell ref="A30:H30"/>
  </mergeCells>
  <printOptions/>
  <pageMargins left="0" right="0" top="0.1968503937007874" bottom="0" header="0" footer="0"/>
  <pageSetup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2021-12-03T13:18:28Z</cp:lastPrinted>
  <dcterms:created xsi:type="dcterms:W3CDTF">2019-12-26T09:28:47Z</dcterms:created>
  <dcterms:modified xsi:type="dcterms:W3CDTF">2021-12-08T05:32:19Z</dcterms:modified>
  <cp:category/>
  <cp:version/>
  <cp:contentType/>
  <cp:contentStatus/>
</cp:coreProperties>
</file>