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8 от 09.08.2023" sheetId="1" r:id="rId1"/>
  </sheets>
  <definedNames>
    <definedName name="JR_PAGE_ANCHOR_0_1">'План-гр.Версия 8 от 09.08.2023'!$A$1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<sst xmlns="http://schemas.openxmlformats.org/spreadsheetml/2006/main" count="145" uniqueCount="87">
  <si>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</si>
  <si>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</si>
  <si>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</si>
  <si>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</si>
  <si>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</si>
  <si>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</si>
  <si>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</si>
  <si>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</si>
  <si>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</si>
  <si>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</si>
  <si>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</si>
  <si>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</si>
  <si>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</si>
  <si>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</si>
  <si>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</si>
  <si>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</si>
  <si>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</si>
  <si>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</si>
  <si>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</si>
  <si>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</si>
  <si>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</si>
  <si>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</si>
  <si>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</si>
  <si>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</si>
  <si>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</si>
  <si>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</si>
  <si>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</si>
  <si>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</si>
  <si>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</si>
  <si>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</si>
  <si>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</si>
  <si>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</si>
  <si>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</si>
  <si>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</si>
  <si>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</si>
  <si>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</si>
  <si>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</si>
  <si>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</si>
  <si>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</si>
  <si>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</si>
  <si>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</si>
  <si>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</si>
  <si>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</si>
  <si>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</si>
  <si>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</si>
  <si>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</si>
  <si>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</si>
  <si>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</si>
  <si>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</si>
  <si>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</si>
  <si>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</si>
  <si>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</si>
  <si>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</si>
  <si>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</si>
  <si>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</si>
  <si>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</si>
  <si>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</si>
  <si>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</si>
  <si>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</si>
  <si>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</si>
  <si>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</si>
  <si>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</si>
  <si>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</si>
  <si>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</si>
  <si>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</si>
  <si>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</si>
  <si>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</si>
  <si>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</si>
  <si>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</si>
  <si>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</si>
  <si>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</si>
  <si>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</si>
  <si>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</si>
  <si>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</si>
  <si>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</si>
  <si>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</si>
  <si>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</si>
  <si>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</si>
  <si>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</si>
  <si>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</si>
  <si>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</si>
  <si>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</si>
  <si>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</si>
  <si>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</si>
  <si>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</si>
  <si>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</si>
  <si>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8 от 09.08.2023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</si>
</sst>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wrapText="1"/>
      <protection/>
    </xf>
    <xf numFmtId="0" fontId="4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9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31">
      <selection activeCell="F48" sqref="F48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5" customHeight="1">
      <c r="A2" s="45" t="s">
        <v>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" customHeight="1">
      <c r="A3" s="45" t="s">
        <v>77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9.5" customHeight="1">
      <c r="A4" s="38" t="s">
        <v>1</v>
      </c>
      <c r="B4" s="39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7" t="s">
        <v>2</v>
      </c>
      <c r="T5" s="48"/>
    </row>
    <row r="6" spans="1:20" ht="19.5" customHeight="1">
      <c r="A6" s="38" t="s">
        <v>3</v>
      </c>
      <c r="B6" s="39"/>
      <c r="C6" s="39"/>
      <c r="D6" s="39"/>
      <c r="E6" s="39"/>
      <c r="F6" s="39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4" t="s">
        <v>5</v>
      </c>
      <c r="R6" s="35"/>
      <c r="S6" s="32" t="s">
        <v>6</v>
      </c>
      <c r="T6" s="33"/>
    </row>
    <row r="7" spans="1:20" ht="19.5" customHeight="1">
      <c r="A7" s="39"/>
      <c r="B7" s="39"/>
      <c r="C7" s="39"/>
      <c r="D7" s="39"/>
      <c r="E7" s="39"/>
      <c r="F7" s="39"/>
      <c r="G7" s="37"/>
      <c r="H7" s="37"/>
      <c r="I7" s="37"/>
      <c r="J7" s="37"/>
      <c r="K7" s="37"/>
      <c r="L7" s="37"/>
      <c r="M7" s="37"/>
      <c r="N7" s="37"/>
      <c r="O7" s="37"/>
      <c r="P7" s="37"/>
      <c r="Q7" s="34" t="s">
        <v>7</v>
      </c>
      <c r="R7" s="35"/>
      <c r="S7" s="32" t="s">
        <v>8</v>
      </c>
      <c r="T7" s="33"/>
    </row>
    <row r="8" spans="1:20" ht="19.5" customHeight="1">
      <c r="A8" s="38" t="s">
        <v>9</v>
      </c>
      <c r="B8" s="39"/>
      <c r="C8" s="39"/>
      <c r="D8" s="39"/>
      <c r="E8" s="39"/>
      <c r="F8" s="39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4" t="s">
        <v>11</v>
      </c>
      <c r="R8" s="35"/>
      <c r="S8" s="32" t="s">
        <v>12</v>
      </c>
      <c r="T8" s="33"/>
    </row>
    <row r="9" spans="1:20" ht="19.5" customHeight="1">
      <c r="A9" s="38" t="s">
        <v>13</v>
      </c>
      <c r="B9" s="39"/>
      <c r="C9" s="39"/>
      <c r="D9" s="39"/>
      <c r="E9" s="39"/>
      <c r="F9" s="39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4" t="s">
        <v>15</v>
      </c>
      <c r="R9" s="35"/>
      <c r="S9" s="32" t="s">
        <v>16</v>
      </c>
      <c r="T9" s="33"/>
    </row>
    <row r="10" spans="1:20" ht="30" customHeight="1">
      <c r="A10" s="38" t="s">
        <v>17</v>
      </c>
      <c r="B10" s="39"/>
      <c r="C10" s="39"/>
      <c r="D10" s="39"/>
      <c r="E10" s="39"/>
      <c r="F10" s="39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4" t="s">
        <v>19</v>
      </c>
      <c r="R10" s="35"/>
      <c r="S10" s="32" t="s">
        <v>20</v>
      </c>
      <c r="T10" s="33"/>
    </row>
    <row r="11" spans="1:20" ht="19.5" customHeight="1">
      <c r="A11" s="38" t="s">
        <v>21</v>
      </c>
      <c r="B11" s="39"/>
      <c r="C11" s="39"/>
      <c r="D11" s="39"/>
      <c r="E11" s="39"/>
      <c r="F11" s="39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4" t="s">
        <v>5</v>
      </c>
      <c r="R11" s="35"/>
      <c r="S11" s="32" t="s">
        <v>22</v>
      </c>
      <c r="T11" s="33"/>
    </row>
    <row r="12" spans="1:20" ht="21.75" customHeight="1">
      <c r="A12" s="39"/>
      <c r="B12" s="39"/>
      <c r="C12" s="39"/>
      <c r="D12" s="39"/>
      <c r="E12" s="39"/>
      <c r="F12" s="3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4" t="s">
        <v>7</v>
      </c>
      <c r="R12" s="35"/>
      <c r="S12" s="32" t="s">
        <v>22</v>
      </c>
      <c r="T12" s="33"/>
    </row>
    <row r="13" spans="1:20" ht="30" customHeight="1">
      <c r="A13" s="38" t="s">
        <v>17</v>
      </c>
      <c r="B13" s="39"/>
      <c r="C13" s="39"/>
      <c r="D13" s="39"/>
      <c r="E13" s="39"/>
      <c r="F13" s="39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4" t="s">
        <v>19</v>
      </c>
      <c r="R13" s="35"/>
      <c r="S13" s="32" t="s">
        <v>22</v>
      </c>
      <c r="T13" s="33"/>
    </row>
    <row r="14" spans="1:20" ht="19.5" customHeight="1">
      <c r="A14" s="41" t="s">
        <v>23</v>
      </c>
      <c r="B14" s="42"/>
      <c r="C14" s="42"/>
      <c r="D14" s="42"/>
      <c r="E14" s="42"/>
      <c r="F14" s="42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34" t="s">
        <v>25</v>
      </c>
      <c r="R14" s="35"/>
      <c r="S14" s="32" t="s">
        <v>26</v>
      </c>
      <c r="T14" s="33"/>
    </row>
    <row r="15" spans="1:20" ht="24.75" customHeight="1">
      <c r="A15" s="38" t="s">
        <v>78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3" t="s">
        <v>22</v>
      </c>
      <c r="Q16" s="54"/>
      <c r="R16" s="54"/>
      <c r="S16" s="54"/>
      <c r="T16" s="1"/>
    </row>
    <row r="17" spans="1:20" ht="60" customHeight="1">
      <c r="A17" s="40" t="s">
        <v>27</v>
      </c>
      <c r="B17" s="40" t="s">
        <v>28</v>
      </c>
      <c r="C17" s="40" t="s">
        <v>29</v>
      </c>
      <c r="D17" s="29"/>
      <c r="E17" s="29"/>
      <c r="F17" s="29"/>
      <c r="G17" s="29"/>
      <c r="H17" s="40" t="s">
        <v>30</v>
      </c>
      <c r="I17" s="40" t="s">
        <v>31</v>
      </c>
      <c r="J17" s="29"/>
      <c r="K17" s="29"/>
      <c r="L17" s="29"/>
      <c r="M17" s="29"/>
      <c r="N17" s="40" t="s">
        <v>32</v>
      </c>
      <c r="O17" s="40" t="s">
        <v>33</v>
      </c>
      <c r="P17" s="29"/>
      <c r="Q17" s="29"/>
      <c r="R17" s="40" t="s">
        <v>34</v>
      </c>
      <c r="S17" s="29"/>
      <c r="T17" s="29"/>
    </row>
    <row r="18" spans="1:20" ht="79.5" customHeight="1">
      <c r="A18" s="29"/>
      <c r="B18" s="29"/>
      <c r="C18" s="40" t="s">
        <v>35</v>
      </c>
      <c r="D18" s="29"/>
      <c r="E18" s="29"/>
      <c r="F18" s="40" t="s">
        <v>36</v>
      </c>
      <c r="G18" s="29"/>
      <c r="H18" s="29"/>
      <c r="I18" s="40" t="s">
        <v>37</v>
      </c>
      <c r="J18" s="40" t="s">
        <v>38</v>
      </c>
      <c r="K18" s="40" t="s">
        <v>39</v>
      </c>
      <c r="L18" s="29"/>
      <c r="M18" s="40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40" t="s">
        <v>41</v>
      </c>
      <c r="L19" s="40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40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55" t="s">
        <v>69</v>
      </c>
      <c r="G22" s="56"/>
      <c r="H22" s="4"/>
      <c r="I22" s="14">
        <f>SUM(J22:M22)</f>
        <v>3077938</v>
      </c>
      <c r="J22" s="5">
        <f>988900+1000-7204+149800+435600+33300+512300+17480+22662-8000</f>
        <v>2145838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59" t="s">
        <v>69</v>
      </c>
      <c r="G23" s="60"/>
      <c r="H23" s="4"/>
      <c r="I23" s="18">
        <f>SUM(J23:M23)</f>
        <v>936662</v>
      </c>
      <c r="J23" s="5">
        <f>299100+4900+1304+48000+193300-17480-22662-168000</f>
        <v>338462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61" t="s">
        <v>58</v>
      </c>
      <c r="B24" s="62"/>
      <c r="C24" s="62"/>
      <c r="D24" s="62"/>
      <c r="E24" s="62"/>
      <c r="F24" s="62"/>
      <c r="G24" s="62"/>
      <c r="H24" s="62"/>
      <c r="I24" s="22">
        <f>SUM(J24:M24)</f>
        <v>4014600</v>
      </c>
      <c r="J24" s="22">
        <f>SUM(J25:J41)</f>
        <v>2484300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49" t="s">
        <v>22</v>
      </c>
      <c r="P24" s="50"/>
      <c r="Q24" s="50"/>
      <c r="R24" s="49" t="s">
        <v>22</v>
      </c>
      <c r="S24" s="50"/>
      <c r="T24" s="50"/>
    </row>
    <row r="25" spans="1:20" ht="18" customHeight="1">
      <c r="A25" s="63" t="s">
        <v>64</v>
      </c>
      <c r="B25" s="64"/>
      <c r="C25" s="64"/>
      <c r="D25" s="64"/>
      <c r="E25" s="64"/>
      <c r="F25" s="64"/>
      <c r="G25" s="64"/>
      <c r="H25" s="64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57" t="s">
        <v>22</v>
      </c>
      <c r="P25" s="58"/>
      <c r="Q25" s="58"/>
      <c r="R25" s="57" t="s">
        <v>22</v>
      </c>
      <c r="S25" s="58"/>
      <c r="T25" s="58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1">SUM(J26:M26)</f>
        <v>375395</v>
      </c>
      <c r="J26" s="6">
        <f>76800-4805+149800</f>
        <v>221795</v>
      </c>
      <c r="K26" s="6">
        <v>76800</v>
      </c>
      <c r="L26" s="6">
        <v>76800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467958</v>
      </c>
      <c r="J27" s="6">
        <f>164600+193300-17480-22662-11000-168000</f>
        <v>138758</v>
      </c>
      <c r="K27" s="6">
        <v>164600</v>
      </c>
      <c r="L27" s="6">
        <v>164600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1172300</v>
      </c>
      <c r="J28" s="6">
        <f>204000+435600-8000</f>
        <v>631600</v>
      </c>
      <c r="K28" s="6">
        <v>240300</v>
      </c>
      <c r="L28" s="6">
        <v>300400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9700</v>
      </c>
      <c r="J29" s="6">
        <f>2400+4900-2400</f>
        <v>4900</v>
      </c>
      <c r="K29" s="6">
        <v>2400</v>
      </c>
      <c r="L29" s="6">
        <v>2400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81</v>
      </c>
      <c r="B31" s="31"/>
      <c r="C31" s="31"/>
      <c r="D31" s="31"/>
      <c r="E31" s="31"/>
      <c r="F31" s="31"/>
      <c r="G31" s="31"/>
      <c r="H31" s="31"/>
      <c r="I31" s="13">
        <f>SUM(J31:M31)</f>
        <v>0</v>
      </c>
      <c r="J31" s="6">
        <f>34500-34500</f>
        <v>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13">
        <f t="shared" si="0"/>
        <v>160300</v>
      </c>
      <c r="J32" s="6">
        <f>7500+1000+33300+34500</f>
        <v>76300</v>
      </c>
      <c r="K32" s="6">
        <v>42000</v>
      </c>
      <c r="L32" s="6">
        <v>42000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71</v>
      </c>
      <c r="B33" s="31"/>
      <c r="C33" s="31"/>
      <c r="D33" s="31"/>
      <c r="E33" s="31"/>
      <c r="F33" s="31"/>
      <c r="G33" s="31"/>
      <c r="H33" s="31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73</v>
      </c>
      <c r="B34" s="31"/>
      <c r="C34" s="31"/>
      <c r="D34" s="31"/>
      <c r="E34" s="31"/>
      <c r="F34" s="31"/>
      <c r="G34" s="31"/>
      <c r="H34" s="31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72</v>
      </c>
      <c r="B35" s="31"/>
      <c r="C35" s="31"/>
      <c r="D35" s="31"/>
      <c r="E35" s="31"/>
      <c r="F35" s="31"/>
      <c r="G35" s="31"/>
      <c r="H35" s="31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82</v>
      </c>
      <c r="B36" s="31"/>
      <c r="C36" s="31"/>
      <c r="D36" s="31"/>
      <c r="E36" s="31"/>
      <c r="F36" s="31"/>
      <c r="G36" s="31"/>
      <c r="H36" s="31"/>
      <c r="I36" s="13">
        <f>SUM(J36:M36)</f>
        <v>666547</v>
      </c>
      <c r="J36" s="6">
        <f>6400+4805+512300+90100+17480+22662</f>
        <v>653747</v>
      </c>
      <c r="K36" s="6">
        <v>6400</v>
      </c>
      <c r="L36" s="6">
        <v>6400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83</v>
      </c>
      <c r="B37" s="31"/>
      <c r="C37" s="31"/>
      <c r="D37" s="31"/>
      <c r="E37" s="31"/>
      <c r="F37" s="31"/>
      <c r="G37" s="31"/>
      <c r="H37" s="31"/>
      <c r="I37" s="13">
        <f>SUM(J37:M37)</f>
        <v>276200</v>
      </c>
      <c r="J37" s="6">
        <f>71600+48000+13400</f>
        <v>133000</v>
      </c>
      <c r="K37" s="6">
        <v>71600</v>
      </c>
      <c r="L37" s="6">
        <v>71600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133196</v>
      </c>
      <c r="J38" s="6">
        <f>130000-7204-90100</f>
        <v>32696</v>
      </c>
      <c r="K38" s="6">
        <v>77300</v>
      </c>
      <c r="L38" s="6">
        <v>23200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84</v>
      </c>
      <c r="B39" s="31"/>
      <c r="C39" s="31"/>
      <c r="D39" s="31"/>
      <c r="E39" s="31"/>
      <c r="F39" s="31"/>
      <c r="G39" s="31"/>
      <c r="H39" s="31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61</v>
      </c>
      <c r="B40" s="31"/>
      <c r="C40" s="31"/>
      <c r="D40" s="31"/>
      <c r="E40" s="31"/>
      <c r="F40" s="31"/>
      <c r="G40" s="31"/>
      <c r="H40" s="31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85</v>
      </c>
      <c r="B41" s="31"/>
      <c r="C41" s="31"/>
      <c r="D41" s="31"/>
      <c r="E41" s="31"/>
      <c r="F41" s="31"/>
      <c r="G41" s="31"/>
      <c r="H41" s="31"/>
      <c r="I41" s="13">
        <f t="shared" si="0"/>
        <v>57500</v>
      </c>
      <c r="J41" s="6">
        <v>57500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2145838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338462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R35:T35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O35:Q35"/>
    <mergeCell ref="A25:H25"/>
    <mergeCell ref="O26:Q26"/>
    <mergeCell ref="A29:H29"/>
    <mergeCell ref="O29:Q29"/>
    <mergeCell ref="R29:T29"/>
    <mergeCell ref="A28:H28"/>
    <mergeCell ref="R26:T26"/>
    <mergeCell ref="O28:Q28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G6:P7"/>
    <mergeCell ref="S5:T5"/>
    <mergeCell ref="Q6:R6"/>
    <mergeCell ref="S6:T6"/>
    <mergeCell ref="S8:T8"/>
    <mergeCell ref="S7:T7"/>
    <mergeCell ref="Q7:R7"/>
    <mergeCell ref="Q8:R8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Q10:R10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2023-08-08T04:45:26Z</dcterms:modified>
  <cp:category/>
  <cp:version/>
  <cp:contentType/>
  <cp:contentStatus/>
</cp:coreProperties>
</file>