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4 от 28.12.2023" sheetId="1" r:id="rId1"/>
  </sheets>
  <definedNames>
    <definedName name="JR_PAGE_ANCHOR_0_1">'План-гр.Версия 14 от 28.12.2023'!$A$1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<sst xmlns="http://schemas.openxmlformats.org/spreadsheetml/2006/main" count="151" uniqueCount="89">
  <si>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</si>
  <si>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</si>
  <si>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</si>
  <si>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</si>
  <si>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</si>
  <si>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</si>
  <si>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</si>
  <si>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</si>
  <si>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</si>
  <si>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</si>
  <si>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</si>
  <si>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</si>
  <si>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</si>
  <si>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</si>
  <si>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</si>
  <si>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</si>
  <si>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</si>
  <si>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</si>
  <si>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</si>
  <si>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</si>
  <si>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</si>
  <si>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</si>
  <si>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</si>
  <si>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</si>
  <si>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</si>
  <si>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</si>
  <si>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</si>
  <si>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</si>
  <si>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</si>
  <si>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</si>
  <si>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</si>
  <si>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</si>
  <si>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</si>
  <si>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</si>
  <si>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</si>
  <si>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</si>
  <si>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</si>
  <si>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</si>
  <si>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</si>
  <si>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</si>
  <si>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</si>
  <si>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</si>
  <si>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</si>
  <si>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</si>
  <si>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</si>
  <si>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</si>
  <si>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</si>
  <si>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</si>
  <si>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</si>
  <si>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</si>
  <si>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</si>
  <si>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</si>
  <si>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</si>
  <si>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</si>
  <si>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</si>
  <si>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</si>
  <si>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</si>
  <si>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</si>
  <si>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</si>
  <si>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</si>
  <si>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</si>
  <si>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</si>
  <si>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</si>
  <si>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</si>
  <si>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</si>
  <si>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</si>
  <si>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</si>
  <si>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</si>
  <si>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</si>
  <si>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</si>
  <si>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</si>
  <si>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</si>
  <si>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</si>
  <si>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</si>
  <si>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</si>
  <si>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</si>
  <si>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</si>
  <si>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</si>
  <si>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</si>
  <si>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</si>
  <si>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</si>
  <si>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</si>
  <si>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</si>
  <si>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</si>
  <si>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</si>
  <si>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</si>
  <si>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233226300535522630100100030000000245</t>
  </si>
  <si>
    <t>в том числе по коду бюджетной классификации 303 0503 9290018080 245</t>
  </si>
  <si>
    <t>Версия 14 от 28.12.2023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</si>
</sst>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13">
      <selection activeCell="B50" sqref="B5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47" t="s">
        <v>3</v>
      </c>
      <c r="B6" s="48"/>
      <c r="C6" s="48"/>
      <c r="D6" s="48"/>
      <c r="E6" s="48"/>
      <c r="F6" s="48"/>
      <c r="G6" s="49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45" t="s">
        <v>5</v>
      </c>
      <c r="R6" s="46"/>
      <c r="S6" s="43" t="s">
        <v>6</v>
      </c>
      <c r="T6" s="44"/>
    </row>
    <row r="7" spans="1:20" ht="19.5" customHeight="1">
      <c r="A7" s="48"/>
      <c r="B7" s="48"/>
      <c r="C7" s="48"/>
      <c r="D7" s="48"/>
      <c r="E7" s="48"/>
      <c r="F7" s="48"/>
      <c r="G7" s="50"/>
      <c r="H7" s="50"/>
      <c r="I7" s="50"/>
      <c r="J7" s="50"/>
      <c r="K7" s="50"/>
      <c r="L7" s="50"/>
      <c r="M7" s="50"/>
      <c r="N7" s="50"/>
      <c r="O7" s="50"/>
      <c r="P7" s="50"/>
      <c r="Q7" s="45" t="s">
        <v>7</v>
      </c>
      <c r="R7" s="46"/>
      <c r="S7" s="43" t="s">
        <v>8</v>
      </c>
      <c r="T7" s="44"/>
    </row>
    <row r="8" spans="1:20" ht="19.5" customHeight="1">
      <c r="A8" s="47" t="s">
        <v>9</v>
      </c>
      <c r="B8" s="48"/>
      <c r="C8" s="48"/>
      <c r="D8" s="48"/>
      <c r="E8" s="48"/>
      <c r="F8" s="48"/>
      <c r="G8" s="49" t="s">
        <v>10</v>
      </c>
      <c r="H8" s="50"/>
      <c r="I8" s="50"/>
      <c r="J8" s="50"/>
      <c r="K8" s="50"/>
      <c r="L8" s="50"/>
      <c r="M8" s="50"/>
      <c r="N8" s="50"/>
      <c r="O8" s="50"/>
      <c r="P8" s="50"/>
      <c r="Q8" s="45" t="s">
        <v>11</v>
      </c>
      <c r="R8" s="46"/>
      <c r="S8" s="43" t="s">
        <v>12</v>
      </c>
      <c r="T8" s="44"/>
    </row>
    <row r="9" spans="1:20" ht="19.5" customHeight="1">
      <c r="A9" s="47" t="s">
        <v>13</v>
      </c>
      <c r="B9" s="48"/>
      <c r="C9" s="48"/>
      <c r="D9" s="48"/>
      <c r="E9" s="48"/>
      <c r="F9" s="48"/>
      <c r="G9" s="49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45" t="s">
        <v>15</v>
      </c>
      <c r="R9" s="46"/>
      <c r="S9" s="43" t="s">
        <v>16</v>
      </c>
      <c r="T9" s="44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49" t="s">
        <v>18</v>
      </c>
      <c r="H10" s="50"/>
      <c r="I10" s="50"/>
      <c r="J10" s="50"/>
      <c r="K10" s="50"/>
      <c r="L10" s="50"/>
      <c r="M10" s="50"/>
      <c r="N10" s="50"/>
      <c r="O10" s="50"/>
      <c r="P10" s="50"/>
      <c r="Q10" s="45" t="s">
        <v>19</v>
      </c>
      <c r="R10" s="46"/>
      <c r="S10" s="43" t="s">
        <v>20</v>
      </c>
      <c r="T10" s="44"/>
    </row>
    <row r="11" spans="1:20" ht="19.5" customHeight="1">
      <c r="A11" s="47" t="s">
        <v>21</v>
      </c>
      <c r="B11" s="48"/>
      <c r="C11" s="48"/>
      <c r="D11" s="48"/>
      <c r="E11" s="48"/>
      <c r="F11" s="48"/>
      <c r="G11" s="49" t="s">
        <v>22</v>
      </c>
      <c r="H11" s="50"/>
      <c r="I11" s="50"/>
      <c r="J11" s="50"/>
      <c r="K11" s="50"/>
      <c r="L11" s="50"/>
      <c r="M11" s="50"/>
      <c r="N11" s="50"/>
      <c r="O11" s="50"/>
      <c r="P11" s="50"/>
      <c r="Q11" s="45" t="s">
        <v>5</v>
      </c>
      <c r="R11" s="46"/>
      <c r="S11" s="43" t="s">
        <v>22</v>
      </c>
      <c r="T11" s="44"/>
    </row>
    <row r="12" spans="1:20" ht="21.75" customHeight="1">
      <c r="A12" s="48"/>
      <c r="B12" s="48"/>
      <c r="C12" s="48"/>
      <c r="D12" s="48"/>
      <c r="E12" s="48"/>
      <c r="F12" s="4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5" t="s">
        <v>7</v>
      </c>
      <c r="R12" s="46"/>
      <c r="S12" s="43" t="s">
        <v>22</v>
      </c>
      <c r="T12" s="44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49" t="s">
        <v>22</v>
      </c>
      <c r="H13" s="50"/>
      <c r="I13" s="50"/>
      <c r="J13" s="50"/>
      <c r="K13" s="50"/>
      <c r="L13" s="50"/>
      <c r="M13" s="50"/>
      <c r="N13" s="50"/>
      <c r="O13" s="50"/>
      <c r="P13" s="50"/>
      <c r="Q13" s="45" t="s">
        <v>19</v>
      </c>
      <c r="R13" s="46"/>
      <c r="S13" s="43" t="s">
        <v>22</v>
      </c>
      <c r="T13" s="44"/>
    </row>
    <row r="14" spans="1:20" ht="19.5" customHeight="1">
      <c r="A14" s="53" t="s">
        <v>23</v>
      </c>
      <c r="B14" s="54"/>
      <c r="C14" s="54"/>
      <c r="D14" s="54"/>
      <c r="E14" s="54"/>
      <c r="F14" s="54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45" t="s">
        <v>25</v>
      </c>
      <c r="R14" s="46"/>
      <c r="S14" s="43" t="s">
        <v>26</v>
      </c>
      <c r="T14" s="44"/>
    </row>
    <row r="15" spans="1:20" ht="24.75" customHeight="1">
      <c r="A15" s="47" t="s">
        <v>78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5" t="s">
        <v>22</v>
      </c>
      <c r="Q16" s="56"/>
      <c r="R16" s="56"/>
      <c r="S16" s="56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2" t="s">
        <v>69</v>
      </c>
      <c r="G22" s="33"/>
      <c r="H22" s="4"/>
      <c r="I22" s="14">
        <f>SUM(J22:M22)</f>
        <v>3407130.42</v>
      </c>
      <c r="J22" s="5">
        <f>988900+1000-7204+149800+435600+33300+512300+17480+22662-8000+342800-4057-6435-1943+5327.42-2000-4500</f>
        <v>2475030.42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86</v>
      </c>
      <c r="C23" s="9"/>
      <c r="D23" s="7"/>
      <c r="E23" s="8"/>
      <c r="F23" s="32" t="s">
        <v>69</v>
      </c>
      <c r="G23" s="33"/>
      <c r="H23" s="4"/>
      <c r="I23" s="14">
        <f>SUM(J23:M23)</f>
        <v>12000</v>
      </c>
      <c r="J23" s="5">
        <v>12000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27" t="s">
        <v>80</v>
      </c>
      <c r="C24" s="9"/>
      <c r="D24" s="7"/>
      <c r="E24" s="8"/>
      <c r="F24" s="37" t="s">
        <v>69</v>
      </c>
      <c r="G24" s="38"/>
      <c r="H24" s="4"/>
      <c r="I24" s="18">
        <f>SUM(J24:M24)</f>
        <v>941162</v>
      </c>
      <c r="J24" s="5">
        <f>299100+4900+1304+48000+193300-17480-22662-168000-5800+9800+500</f>
        <v>342962</v>
      </c>
      <c r="K24" s="5">
        <v>299100</v>
      </c>
      <c r="L24" s="5">
        <v>299100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39" t="s">
        <v>58</v>
      </c>
      <c r="B25" s="40"/>
      <c r="C25" s="40"/>
      <c r="D25" s="40"/>
      <c r="E25" s="40"/>
      <c r="F25" s="40"/>
      <c r="G25" s="40"/>
      <c r="H25" s="40"/>
      <c r="I25" s="22">
        <f>SUM(J25:M25)</f>
        <v>4360292.42</v>
      </c>
      <c r="J25" s="22">
        <f>SUM(J26:J43)</f>
        <v>2829992.42</v>
      </c>
      <c r="K25" s="22">
        <f>SUM(K26:K43)</f>
        <v>760200</v>
      </c>
      <c r="L25" s="22">
        <f>SUM(L26:L43)</f>
        <v>770100</v>
      </c>
      <c r="M25" s="22">
        <f>SUM(M26:M43)</f>
        <v>0</v>
      </c>
      <c r="N25" s="23" t="s">
        <v>22</v>
      </c>
      <c r="O25" s="63" t="s">
        <v>22</v>
      </c>
      <c r="P25" s="64"/>
      <c r="Q25" s="64"/>
      <c r="R25" s="63" t="s">
        <v>22</v>
      </c>
      <c r="S25" s="64"/>
      <c r="T25" s="64"/>
    </row>
    <row r="26" spans="1:20" ht="18" customHeight="1">
      <c r="A26" s="41" t="s">
        <v>64</v>
      </c>
      <c r="B26" s="42"/>
      <c r="C26" s="42"/>
      <c r="D26" s="42"/>
      <c r="E26" s="42"/>
      <c r="F26" s="42"/>
      <c r="G26" s="42"/>
      <c r="H26" s="42"/>
      <c r="I26" s="19">
        <f>SUM(J26:M26)</f>
        <v>2200</v>
      </c>
      <c r="J26" s="20">
        <v>400</v>
      </c>
      <c r="K26" s="20">
        <v>900</v>
      </c>
      <c r="L26" s="20">
        <v>900</v>
      </c>
      <c r="M26" s="20">
        <v>0</v>
      </c>
      <c r="N26" s="21" t="s">
        <v>22</v>
      </c>
      <c r="O26" s="35" t="s">
        <v>22</v>
      </c>
      <c r="P26" s="36"/>
      <c r="Q26" s="36"/>
      <c r="R26" s="35" t="s">
        <v>22</v>
      </c>
      <c r="S26" s="36"/>
      <c r="T26" s="36"/>
    </row>
    <row r="27" spans="1:20" ht="18" customHeight="1">
      <c r="A27" s="30" t="s">
        <v>66</v>
      </c>
      <c r="B27" s="31"/>
      <c r="C27" s="31"/>
      <c r="D27" s="31"/>
      <c r="E27" s="31"/>
      <c r="F27" s="31"/>
      <c r="G27" s="31"/>
      <c r="H27" s="31"/>
      <c r="I27" s="13">
        <f aca="true" t="shared" si="0" ref="I27:I43">SUM(J27:M27)</f>
        <v>428238</v>
      </c>
      <c r="J27" s="6">
        <f>76800-4805+149800+1400+60000-4057-4500</f>
        <v>274638</v>
      </c>
      <c r="K27" s="6">
        <v>76800</v>
      </c>
      <c r="L27" s="6">
        <v>76800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70</v>
      </c>
      <c r="B28" s="31"/>
      <c r="C28" s="31"/>
      <c r="D28" s="31"/>
      <c r="E28" s="31"/>
      <c r="F28" s="31"/>
      <c r="G28" s="31"/>
      <c r="H28" s="31"/>
      <c r="I28" s="13">
        <f t="shared" si="0"/>
        <v>462158</v>
      </c>
      <c r="J28" s="6">
        <f>164600+193300-17480-22662-11000-168000-5800</f>
        <v>132958</v>
      </c>
      <c r="K28" s="6">
        <v>164600</v>
      </c>
      <c r="L28" s="6">
        <v>164600</v>
      </c>
      <c r="M28" s="6">
        <v>0</v>
      </c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1177601.5</v>
      </c>
      <c r="J29" s="6">
        <f>204000+435600-8000-40263.5+30000+6000+16000-6435</f>
        <v>636901.5</v>
      </c>
      <c r="K29" s="6">
        <v>240300</v>
      </c>
      <c r="L29" s="6">
        <v>300400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75</v>
      </c>
      <c r="B30" s="31"/>
      <c r="C30" s="31"/>
      <c r="D30" s="31"/>
      <c r="E30" s="31"/>
      <c r="F30" s="31"/>
      <c r="G30" s="31"/>
      <c r="H30" s="31"/>
      <c r="I30" s="13">
        <f>SUM(J30:M30)</f>
        <v>9700</v>
      </c>
      <c r="J30" s="6">
        <f>2400+4900-2400</f>
        <v>4900</v>
      </c>
      <c r="K30" s="6">
        <v>2400</v>
      </c>
      <c r="L30" s="6">
        <v>2400</v>
      </c>
      <c r="M30" s="6">
        <v>0</v>
      </c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56627.42</v>
      </c>
      <c r="J31" s="6">
        <f>12600+5327.42</f>
        <v>17927.42</v>
      </c>
      <c r="K31" s="6">
        <v>17400</v>
      </c>
      <c r="L31" s="6">
        <v>21300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81</v>
      </c>
      <c r="B32" s="31"/>
      <c r="C32" s="31"/>
      <c r="D32" s="31"/>
      <c r="E32" s="31"/>
      <c r="F32" s="31"/>
      <c r="G32" s="31"/>
      <c r="H32" s="31"/>
      <c r="I32" s="13">
        <f>SUM(J32:M32)</f>
        <v>0</v>
      </c>
      <c r="J32" s="6">
        <f>34500-34500</f>
        <v>0</v>
      </c>
      <c r="K32" s="6">
        <v>0</v>
      </c>
      <c r="L32" s="6">
        <v>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65</v>
      </c>
      <c r="B33" s="31"/>
      <c r="C33" s="31"/>
      <c r="D33" s="31"/>
      <c r="E33" s="31"/>
      <c r="F33" s="31"/>
      <c r="G33" s="31"/>
      <c r="H33" s="31"/>
      <c r="I33" s="13">
        <f t="shared" si="0"/>
        <v>165757</v>
      </c>
      <c r="J33" s="6">
        <f>7500+1000+33300+34500+7400-1943</f>
        <v>81757</v>
      </c>
      <c r="K33" s="6">
        <v>42000</v>
      </c>
      <c r="L33" s="6">
        <v>42000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71</v>
      </c>
      <c r="B34" s="31"/>
      <c r="C34" s="31"/>
      <c r="D34" s="31"/>
      <c r="E34" s="31"/>
      <c r="F34" s="31"/>
      <c r="G34" s="31"/>
      <c r="H34" s="31"/>
      <c r="I34" s="13">
        <f t="shared" si="0"/>
        <v>178400</v>
      </c>
      <c r="J34" s="6">
        <f>56200+9800</f>
        <v>66000</v>
      </c>
      <c r="K34" s="6">
        <v>56200</v>
      </c>
      <c r="L34" s="6">
        <v>56200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429700</v>
      </c>
      <c r="J35" s="6">
        <v>429700</v>
      </c>
      <c r="K35" s="6">
        <v>0</v>
      </c>
      <c r="L35" s="6">
        <v>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72</v>
      </c>
      <c r="B36" s="31"/>
      <c r="C36" s="31"/>
      <c r="D36" s="31"/>
      <c r="E36" s="31"/>
      <c r="F36" s="31"/>
      <c r="G36" s="31"/>
      <c r="H36" s="31"/>
      <c r="I36" s="13">
        <f t="shared" si="0"/>
        <v>14704</v>
      </c>
      <c r="J36" s="6">
        <f>4300+1304+500</f>
        <v>6104</v>
      </c>
      <c r="K36" s="6">
        <v>4300</v>
      </c>
      <c r="L36" s="6">
        <v>4300</v>
      </c>
      <c r="M36" s="6">
        <v>0</v>
      </c>
      <c r="N36" s="3"/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82</v>
      </c>
      <c r="B37" s="31"/>
      <c r="C37" s="31"/>
      <c r="D37" s="31"/>
      <c r="E37" s="31"/>
      <c r="F37" s="31"/>
      <c r="G37" s="31"/>
      <c r="H37" s="31"/>
      <c r="I37" s="13">
        <f>SUM(J37:M37)</f>
        <v>866547</v>
      </c>
      <c r="J37" s="6">
        <f>6400+4805+512300+90100+17480+22662+200000</f>
        <v>853747</v>
      </c>
      <c r="K37" s="6">
        <v>6400</v>
      </c>
      <c r="L37" s="6">
        <v>6400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83</v>
      </c>
      <c r="B38" s="31"/>
      <c r="C38" s="31"/>
      <c r="D38" s="31"/>
      <c r="E38" s="31"/>
      <c r="F38" s="31"/>
      <c r="G38" s="31"/>
      <c r="H38" s="31"/>
      <c r="I38" s="13">
        <f>SUM(J38:M38)</f>
        <v>276200</v>
      </c>
      <c r="J38" s="6">
        <f>71600+48000+13400</f>
        <v>133000</v>
      </c>
      <c r="K38" s="6">
        <v>71600</v>
      </c>
      <c r="L38" s="6">
        <v>71600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60</v>
      </c>
      <c r="B39" s="31"/>
      <c r="C39" s="31"/>
      <c r="D39" s="31"/>
      <c r="E39" s="31"/>
      <c r="F39" s="31"/>
      <c r="G39" s="31"/>
      <c r="H39" s="31"/>
      <c r="I39" s="13">
        <f t="shared" si="0"/>
        <v>153196</v>
      </c>
      <c r="J39" s="6">
        <f>130000-7204-90100+5000+17000-2000</f>
        <v>52696</v>
      </c>
      <c r="K39" s="6">
        <v>77300</v>
      </c>
      <c r="L39" s="6">
        <v>23200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87</v>
      </c>
      <c r="B40" s="31"/>
      <c r="C40" s="31"/>
      <c r="D40" s="31"/>
      <c r="E40" s="31"/>
      <c r="F40" s="31"/>
      <c r="G40" s="31"/>
      <c r="H40" s="31"/>
      <c r="I40" s="13">
        <f>SUM(J40:M40)</f>
        <v>12000</v>
      </c>
      <c r="J40" s="6">
        <v>12000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84</v>
      </c>
      <c r="B41" s="31"/>
      <c r="C41" s="31"/>
      <c r="D41" s="31"/>
      <c r="E41" s="31"/>
      <c r="F41" s="31"/>
      <c r="G41" s="31"/>
      <c r="H41" s="31"/>
      <c r="I41" s="13">
        <f>SUM(J41:M41)</f>
        <v>27200</v>
      </c>
      <c r="J41" s="6">
        <v>27200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1:20" ht="18" customHeight="1">
      <c r="A42" s="30" t="s">
        <v>61</v>
      </c>
      <c r="B42" s="31"/>
      <c r="C42" s="31"/>
      <c r="D42" s="31"/>
      <c r="E42" s="31"/>
      <c r="F42" s="31"/>
      <c r="G42" s="31"/>
      <c r="H42" s="31"/>
      <c r="I42" s="13">
        <f t="shared" si="0"/>
        <v>2300</v>
      </c>
      <c r="J42" s="6">
        <v>2300</v>
      </c>
      <c r="K42" s="6">
        <v>0</v>
      </c>
      <c r="L42" s="6">
        <v>0</v>
      </c>
      <c r="M42" s="6">
        <v>0</v>
      </c>
      <c r="N42" s="3" t="s">
        <v>22</v>
      </c>
      <c r="O42" s="28" t="s">
        <v>22</v>
      </c>
      <c r="P42" s="29"/>
      <c r="Q42" s="29"/>
      <c r="R42" s="28" t="s">
        <v>22</v>
      </c>
      <c r="S42" s="29"/>
      <c r="T42" s="29"/>
    </row>
    <row r="43" spans="1:20" ht="18" customHeight="1">
      <c r="A43" s="30" t="s">
        <v>85</v>
      </c>
      <c r="B43" s="31"/>
      <c r="C43" s="31"/>
      <c r="D43" s="31"/>
      <c r="E43" s="31"/>
      <c r="F43" s="31"/>
      <c r="G43" s="31"/>
      <c r="H43" s="31"/>
      <c r="I43" s="13">
        <f t="shared" si="0"/>
        <v>97763.5</v>
      </c>
      <c r="J43" s="6">
        <f>57500+40263.5</f>
        <v>97763.5</v>
      </c>
      <c r="K43" s="6">
        <v>0</v>
      </c>
      <c r="L43" s="6">
        <v>0</v>
      </c>
      <c r="M43" s="6">
        <v>0</v>
      </c>
      <c r="N43" s="3" t="s">
        <v>22</v>
      </c>
      <c r="O43" s="28" t="s">
        <v>22</v>
      </c>
      <c r="P43" s="29"/>
      <c r="Q43" s="29"/>
      <c r="R43" s="28" t="s">
        <v>22</v>
      </c>
      <c r="S43" s="29"/>
      <c r="T43" s="29"/>
    </row>
    <row r="44" spans="2:6" ht="15">
      <c r="B44" s="15" t="s">
        <v>74</v>
      </c>
      <c r="C44" s="15"/>
      <c r="D44" s="15"/>
      <c r="E44" s="15"/>
      <c r="F44" s="15" t="s">
        <v>68</v>
      </c>
    </row>
    <row r="45" spans="2:6" ht="7.5" customHeight="1">
      <c r="B45" s="15"/>
      <c r="C45" s="15"/>
      <c r="D45" s="15"/>
      <c r="E45" s="15"/>
      <c r="F45" s="15"/>
    </row>
    <row r="46" spans="2:6" ht="15">
      <c r="B46" s="15" t="s">
        <v>59</v>
      </c>
      <c r="C46" s="15"/>
      <c r="D46" s="15"/>
      <c r="E46" s="15"/>
      <c r="F46" s="15"/>
    </row>
    <row r="47" spans="2:10" ht="15">
      <c r="B47" s="15" t="s">
        <v>67</v>
      </c>
      <c r="C47" s="15"/>
      <c r="D47" s="15"/>
      <c r="E47" s="15"/>
      <c r="F47" s="15"/>
      <c r="J47" s="24"/>
    </row>
    <row r="48" spans="2:12" ht="15">
      <c r="B48" s="15" t="s">
        <v>88</v>
      </c>
      <c r="C48" s="15"/>
      <c r="D48" s="15"/>
      <c r="E48" s="15"/>
      <c r="F48" s="15"/>
      <c r="H48">
        <v>244</v>
      </c>
      <c r="J48" s="24">
        <f>J26+J27+J2+J29+J31+J32+J33+J35+J37+J39+J41+J42+J43</f>
        <v>2475030.42</v>
      </c>
      <c r="K48" s="24">
        <f>K26+K27+K2+K29+K31+K32+K33+K35+K37+K39+K41+K42+K43</f>
        <v>461100</v>
      </c>
      <c r="L48" s="24">
        <f>L26+L27+L2+L29+L31+L32+L33+L35+L37+L39+L41+L42+L43</f>
        <v>471000</v>
      </c>
    </row>
    <row r="49" spans="2:12" ht="15">
      <c r="B49" s="15"/>
      <c r="C49" s="15"/>
      <c r="D49" s="15"/>
      <c r="E49" s="15"/>
      <c r="F49" s="15"/>
      <c r="H49">
        <v>247</v>
      </c>
      <c r="J49" s="24">
        <f>J28+J30+J34+J36+J38</f>
        <v>342962</v>
      </c>
      <c r="K49" s="24">
        <f>K28+K30+K34+K36+K38</f>
        <v>299100</v>
      </c>
      <c r="L49" s="24">
        <f>L28+L30+L34+L36+L38</f>
        <v>299100</v>
      </c>
    </row>
    <row r="50" spans="2:12" ht="15">
      <c r="B50" s="15"/>
      <c r="C50" s="15"/>
      <c r="D50" s="15"/>
      <c r="E50" s="15"/>
      <c r="F50" s="15"/>
      <c r="H50">
        <v>245</v>
      </c>
      <c r="J50" s="24">
        <f>J40</f>
        <v>12000</v>
      </c>
      <c r="K50" s="24">
        <f>K40</f>
        <v>0</v>
      </c>
      <c r="L50" s="24">
        <f>L40</f>
        <v>0</v>
      </c>
    </row>
    <row r="51" ht="15">
      <c r="B51" s="15"/>
    </row>
    <row r="52" spans="9:10" ht="15">
      <c r="I52" s="25"/>
      <c r="J52" s="26"/>
    </row>
    <row r="53" spans="9:10" ht="15">
      <c r="I53" s="25"/>
      <c r="J53" s="26"/>
    </row>
    <row r="54" spans="9:10" ht="15">
      <c r="I54" s="25"/>
      <c r="J54" s="26"/>
    </row>
  </sheetData>
  <sheetProtection/>
  <mergeCells count="120">
    <mergeCell ref="A40:H40"/>
    <mergeCell ref="O40:Q40"/>
    <mergeCell ref="R40:T40"/>
    <mergeCell ref="R33:T33"/>
    <mergeCell ref="R34:T34"/>
    <mergeCell ref="A35:H35"/>
    <mergeCell ref="A39:H39"/>
    <mergeCell ref="S10:T10"/>
    <mergeCell ref="S14:T14"/>
    <mergeCell ref="G9:P9"/>
    <mergeCell ref="A9:F9"/>
    <mergeCell ref="Q10:R10"/>
    <mergeCell ref="G10:P10"/>
    <mergeCell ref="A11:F12"/>
    <mergeCell ref="S13:T13"/>
    <mergeCell ref="A10:F10"/>
    <mergeCell ref="Q11:R11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Q9:R9"/>
    <mergeCell ref="G6:P7"/>
    <mergeCell ref="S5:T5"/>
    <mergeCell ref="Q6:R6"/>
    <mergeCell ref="S6:T6"/>
    <mergeCell ref="S8:T8"/>
    <mergeCell ref="S7:T7"/>
    <mergeCell ref="Q7:R7"/>
    <mergeCell ref="Q8:R8"/>
    <mergeCell ref="G13:P13"/>
    <mergeCell ref="H17:H20"/>
    <mergeCell ref="B17:B20"/>
    <mergeCell ref="C18:E19"/>
    <mergeCell ref="J18:J20"/>
    <mergeCell ref="I18:I20"/>
    <mergeCell ref="A14:F14"/>
    <mergeCell ref="C17:G17"/>
    <mergeCell ref="P16:S16"/>
    <mergeCell ref="Q14:R14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3:T43"/>
    <mergeCell ref="A42:H42"/>
    <mergeCell ref="O42:Q42"/>
    <mergeCell ref="R42:T42"/>
    <mergeCell ref="O43:Q43"/>
    <mergeCell ref="O39:Q39"/>
    <mergeCell ref="A43:H43"/>
    <mergeCell ref="R39:T39"/>
    <mergeCell ref="A41:H41"/>
    <mergeCell ref="O41:Q41"/>
    <mergeCell ref="I17:M17"/>
    <mergeCell ref="L19:L20"/>
    <mergeCell ref="N17:N20"/>
    <mergeCell ref="M18:M20"/>
    <mergeCell ref="O17:Q20"/>
    <mergeCell ref="F18:G20"/>
    <mergeCell ref="K19:K20"/>
    <mergeCell ref="A25:H25"/>
    <mergeCell ref="A26:H26"/>
    <mergeCell ref="O27:Q27"/>
    <mergeCell ref="R27:T27"/>
    <mergeCell ref="D21:E21"/>
    <mergeCell ref="R21:T21"/>
    <mergeCell ref="F23:G23"/>
    <mergeCell ref="R25:T25"/>
    <mergeCell ref="O25:Q25"/>
    <mergeCell ref="F22:G22"/>
    <mergeCell ref="F21:G21"/>
    <mergeCell ref="K18:L18"/>
    <mergeCell ref="O21:Q21"/>
    <mergeCell ref="O29:Q29"/>
    <mergeCell ref="R26:T26"/>
    <mergeCell ref="O28:Q28"/>
    <mergeCell ref="F24:G24"/>
    <mergeCell ref="A27:H27"/>
    <mergeCell ref="O26:Q26"/>
    <mergeCell ref="A31:H31"/>
    <mergeCell ref="R28:T28"/>
    <mergeCell ref="A34:H34"/>
    <mergeCell ref="A33:H33"/>
    <mergeCell ref="R29:T29"/>
    <mergeCell ref="R31:T31"/>
    <mergeCell ref="O31:Q31"/>
    <mergeCell ref="A30:H30"/>
    <mergeCell ref="O30:Q30"/>
    <mergeCell ref="O35:Q35"/>
    <mergeCell ref="A36:H36"/>
    <mergeCell ref="A28:H28"/>
    <mergeCell ref="O33:Q33"/>
    <mergeCell ref="O34:Q34"/>
    <mergeCell ref="R35:T35"/>
    <mergeCell ref="A32:H32"/>
    <mergeCell ref="O36:Q36"/>
    <mergeCell ref="R30:T30"/>
    <mergeCell ref="A29:H29"/>
    <mergeCell ref="R41:T41"/>
    <mergeCell ref="O32:Q32"/>
    <mergeCell ref="R32:T32"/>
    <mergeCell ref="A37:H37"/>
    <mergeCell ref="O37:Q37"/>
    <mergeCell ref="R37:T37"/>
    <mergeCell ref="A38:H38"/>
    <mergeCell ref="O38:Q38"/>
    <mergeCell ref="R38:T38"/>
    <mergeCell ref="R36:T36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2023-12-28T04:11:56Z</dcterms:modified>
  <cp:category/>
  <cp:version/>
  <cp:contentType/>
  <cp:contentStatus/>
</cp:coreProperties>
</file>